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13_ncr:1_{60E30669-7913-40FA-B16E-5EEB51E04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f.CERT" sheetId="1" r:id="rId1"/>
    <sheet name="x" sheetId="5" r:id="rId2"/>
    <sheet name="Fact elec" sheetId="2" r:id="rId3"/>
    <sheet name="Recib" sheetId="3" r:id="rId4"/>
    <sheet name="Asist Med" sheetId="4" r:id="rId5"/>
    <sheet name="MAD" sheetId="6" r:id="rId6"/>
    <sheet name="SCL" sheetId="7" r:id="rId7"/>
    <sheet name="DXB" sheetId="8" r:id="rId8"/>
    <sheet name="WAW" sheetId="9" r:id="rId9"/>
    <sheet name="PAR" sheetId="10" r:id="rId10"/>
    <sheet name="BCN" sheetId="11" r:id="rId11"/>
    <sheet name="VLC" sheetId="12" r:id="rId12"/>
    <sheet name="MLG" sheetId="13" r:id="rId13"/>
    <sheet name="TNF" sheetId="14" r:id="rId14"/>
    <sheet name="PMI" sheetId="15" r:id="rId15"/>
    <sheet name="Tiquete" sheetId="16" r:id="rId16"/>
    <sheet name="Tours" sheetId="17" r:id="rId17"/>
    <sheet name="Contabilidad" sheetId="18" r:id="rId18"/>
    <sheet name="Multiples fechas" sheetId="19" r:id="rId19"/>
    <sheet name="Liquidación" sheetId="20" r:id="rId20"/>
    <sheet name="PDF" sheetId="21" r:id="rId21"/>
  </sheets>
  <externalReferences>
    <externalReference r:id="rId22"/>
    <externalReference r:id="rId23"/>
    <externalReference r:id="rId24"/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6" roundtripDataChecksum="Z7qpmqvA7llEtb/Xw9SlfjTZGDctKy/DgyDWjBtYXYM="/>
    </ext>
  </extLst>
</workbook>
</file>

<file path=xl/calcChain.xml><?xml version="1.0" encoding="utf-8"?>
<calcChain xmlns="http://schemas.openxmlformats.org/spreadsheetml/2006/main">
  <c r="D120" i="1" l="1"/>
  <c r="F104" i="1"/>
  <c r="F105" i="1"/>
  <c r="F106" i="1"/>
  <c r="G104" i="1" s="1"/>
  <c r="F97" i="1" s="1"/>
  <c r="F111" i="1" s="1"/>
  <c r="F112" i="1" s="1"/>
  <c r="F113" i="1" s="1"/>
  <c r="F114" i="1" s="1"/>
  <c r="F115" i="1" s="1"/>
  <c r="F116" i="1" s="1"/>
  <c r="F117" i="1" s="1"/>
  <c r="F118" i="1" s="1"/>
  <c r="F107" i="1"/>
  <c r="F108" i="1"/>
  <c r="F109" i="1"/>
  <c r="A99" i="1"/>
  <c r="B100" i="1"/>
  <c r="F100" i="1"/>
  <c r="B101" i="1"/>
  <c r="F101" i="1"/>
  <c r="C102" i="1"/>
  <c r="F95" i="1"/>
  <c r="G96" i="1"/>
  <c r="A27" i="4"/>
  <c r="B27" i="4"/>
  <c r="E27" i="4"/>
  <c r="F27" i="4" s="1"/>
  <c r="A28" i="4"/>
  <c r="B28" i="4"/>
  <c r="E28" i="4"/>
  <c r="F28" i="4" s="1"/>
  <c r="A29" i="4"/>
  <c r="B29" i="4"/>
  <c r="E29" i="4"/>
  <c r="F29" i="4"/>
  <c r="G8" i="4"/>
  <c r="G7" i="4"/>
  <c r="C26" i="1" l="1"/>
  <c r="D5" i="1"/>
  <c r="G5" i="1"/>
  <c r="E54" i="21"/>
  <c r="C54" i="21"/>
  <c r="A54" i="21"/>
  <c r="F36" i="21"/>
  <c r="E36" i="21"/>
  <c r="D36" i="21"/>
  <c r="B36" i="21"/>
  <c r="C35" i="21"/>
  <c r="F26" i="21"/>
  <c r="E21" i="21"/>
  <c r="E22" i="21" s="1"/>
  <c r="G30" i="20"/>
  <c r="F30" i="20"/>
  <c r="E30" i="20"/>
  <c r="D30" i="20"/>
  <c r="C30" i="20"/>
  <c r="F27" i="20"/>
  <c r="D27" i="20"/>
  <c r="A23" i="20"/>
  <c r="D22" i="20"/>
  <c r="C22" i="20"/>
  <c r="A22" i="20"/>
  <c r="D21" i="20"/>
  <c r="C21" i="20"/>
  <c r="A21" i="20"/>
  <c r="E20" i="20"/>
  <c r="E21" i="20" s="1"/>
  <c r="E22" i="20" s="1"/>
  <c r="D20" i="20"/>
  <c r="C20" i="20"/>
  <c r="A20" i="20"/>
  <c r="E19" i="20"/>
  <c r="D19" i="20"/>
  <c r="C19" i="20"/>
  <c r="A19" i="20"/>
  <c r="D18" i="20"/>
  <c r="C18" i="20"/>
  <c r="A18" i="20"/>
  <c r="C12" i="20"/>
  <c r="F6" i="20"/>
  <c r="B6" i="20"/>
  <c r="B5" i="20"/>
  <c r="C4" i="20"/>
  <c r="C2" i="20"/>
  <c r="D53" i="19"/>
  <c r="E53" i="19" s="1"/>
  <c r="D36" i="19" s="1"/>
  <c r="C53" i="19"/>
  <c r="B36" i="19" s="1"/>
  <c r="I52" i="19"/>
  <c r="D49" i="19" s="1"/>
  <c r="H52" i="19"/>
  <c r="C49" i="19" s="1"/>
  <c r="B32" i="19" s="1"/>
  <c r="D52" i="19"/>
  <c r="E52" i="19" s="1"/>
  <c r="D35" i="19" s="1"/>
  <c r="D50" i="19"/>
  <c r="E50" i="19" s="1"/>
  <c r="D33" i="19" s="1"/>
  <c r="D48" i="19"/>
  <c r="E48" i="19" s="1"/>
  <c r="D31" i="19" s="1"/>
  <c r="D47" i="19"/>
  <c r="E47" i="19" s="1"/>
  <c r="D30" i="19" s="1"/>
  <c r="C47" i="19"/>
  <c r="B30" i="19" s="1"/>
  <c r="D46" i="19"/>
  <c r="E46" i="19" s="1"/>
  <c r="D29" i="19" s="1"/>
  <c r="E44" i="19"/>
  <c r="D44" i="19"/>
  <c r="C44" i="19"/>
  <c r="C36" i="19"/>
  <c r="A36" i="19"/>
  <c r="A35" i="19"/>
  <c r="A34" i="19"/>
  <c r="A33" i="19"/>
  <c r="A32" i="19"/>
  <c r="C31" i="19"/>
  <c r="A31" i="19"/>
  <c r="A30" i="19"/>
  <c r="A29" i="19"/>
  <c r="A28" i="19"/>
  <c r="D23" i="19"/>
  <c r="B3" i="18"/>
  <c r="B15" i="17"/>
  <c r="B119" i="17" s="1"/>
  <c r="B14" i="17"/>
  <c r="B269" i="17" s="1"/>
  <c r="B13" i="17"/>
  <c r="B168" i="17" s="1"/>
  <c r="F9" i="17"/>
  <c r="F61" i="17" s="1"/>
  <c r="F113" i="17" s="1"/>
  <c r="F164" i="17" s="1"/>
  <c r="F214" i="17" s="1"/>
  <c r="F264" i="17" s="1"/>
  <c r="C9" i="17"/>
  <c r="C61" i="17" s="1"/>
  <c r="C113" i="17" s="1"/>
  <c r="C164" i="17" s="1"/>
  <c r="C214" i="17" s="1"/>
  <c r="C264" i="17" s="1"/>
  <c r="B14" i="16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C6" i="13"/>
  <c r="C7" i="13" s="1"/>
  <c r="C8" i="13" s="1"/>
  <c r="C9" i="13" s="1"/>
  <c r="C10" i="13" s="1"/>
  <c r="C11" i="13" s="1"/>
  <c r="C12" i="13" s="1"/>
  <c r="C13" i="13" s="1"/>
  <c r="C14" i="13" s="1"/>
  <c r="C15" i="13" s="1"/>
  <c r="B4" i="13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C12" i="12"/>
  <c r="C13" i="12" s="1"/>
  <c r="C14" i="12" s="1"/>
  <c r="C15" i="12" s="1"/>
  <c r="B4" i="12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B6" i="8"/>
  <c r="B7" i="8" s="1"/>
  <c r="B8" i="8" s="1"/>
  <c r="B9" i="8" s="1"/>
  <c r="B10" i="8" s="1"/>
  <c r="B11" i="8" s="1"/>
  <c r="A4" i="8"/>
  <c r="A5" i="8" s="1"/>
  <c r="A6" i="8" s="1"/>
  <c r="A7" i="8" s="1"/>
  <c r="A8" i="8" s="1"/>
  <c r="A9" i="8" s="1"/>
  <c r="A10" i="8" s="1"/>
  <c r="A11" i="8" s="1"/>
  <c r="A12" i="8" s="1"/>
  <c r="B6" i="7"/>
  <c r="B7" i="7" s="1"/>
  <c r="B8" i="7" s="1"/>
  <c r="B9" i="7" s="1"/>
  <c r="B10" i="7" s="1"/>
  <c r="B11" i="7" s="1"/>
  <c r="B12" i="7" s="1"/>
  <c r="B13" i="7" s="1"/>
  <c r="B14" i="7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E26" i="4"/>
  <c r="F26" i="4" s="1"/>
  <c r="B26" i="4"/>
  <c r="E83" i="4" s="1"/>
  <c r="A26" i="4"/>
  <c r="G21" i="4"/>
  <c r="G15" i="4"/>
  <c r="C15" i="4"/>
  <c r="C14" i="4"/>
  <c r="G10" i="4"/>
  <c r="C8" i="4"/>
  <c r="C7" i="18"/>
  <c r="C6" i="18"/>
  <c r="B5" i="18"/>
  <c r="E5" i="18"/>
  <c r="E4" i="18"/>
  <c r="B4" i="18"/>
  <c r="D28" i="2"/>
  <c r="D29" i="2" s="1"/>
  <c r="H27" i="2"/>
  <c r="H15" i="2"/>
  <c r="H34" i="2" s="1"/>
  <c r="E12" i="2"/>
  <c r="C12" i="2"/>
  <c r="F10" i="2"/>
  <c r="F12" i="2" s="1"/>
  <c r="C10" i="2"/>
  <c r="C9" i="2"/>
  <c r="C23" i="20"/>
  <c r="A50" i="1"/>
  <c r="A25" i="1"/>
  <c r="G102" i="1" l="1"/>
  <c r="A9" i="20" s="1"/>
  <c r="E9" i="18"/>
  <c r="E17" i="18" s="1"/>
  <c r="F22" i="20"/>
  <c r="F19" i="20"/>
  <c r="B65" i="17"/>
  <c r="B117" i="17"/>
  <c r="F21" i="20"/>
  <c r="B218" i="17"/>
  <c r="B220" i="17"/>
  <c r="F24" i="20"/>
  <c r="B67" i="17"/>
  <c r="B170" i="17"/>
  <c r="F20" i="20"/>
  <c r="B219" i="17"/>
  <c r="B268" i="17"/>
  <c r="B270" i="17"/>
  <c r="F18" i="20"/>
  <c r="C32" i="19"/>
  <c r="E49" i="19"/>
  <c r="D32" i="19" s="1"/>
  <c r="H35" i="2"/>
  <c r="H36" i="2" s="1"/>
  <c r="G22" i="21"/>
  <c r="D54" i="21"/>
  <c r="E23" i="21"/>
  <c r="B118" i="17"/>
  <c r="F18" i="16"/>
  <c r="C19" i="16" s="1"/>
  <c r="C29" i="19"/>
  <c r="C33" i="19"/>
  <c r="C50" i="19"/>
  <c r="B33" i="19" s="1"/>
  <c r="C45" i="19"/>
  <c r="B28" i="19" s="1"/>
  <c r="D45" i="19"/>
  <c r="C51" i="19"/>
  <c r="B34" i="19" s="1"/>
  <c r="B169" i="17"/>
  <c r="C30" i="19"/>
  <c r="C46" i="19"/>
  <c r="B29" i="19" s="1"/>
  <c r="D51" i="19"/>
  <c r="C52" i="19"/>
  <c r="B35" i="19" s="1"/>
  <c r="C35" i="19"/>
  <c r="B66" i="17"/>
  <c r="C48" i="19"/>
  <c r="B31" i="19" s="1"/>
  <c r="B54" i="21"/>
  <c r="G21" i="21"/>
  <c r="F23" i="20" l="1"/>
  <c r="C25" i="20" s="1"/>
  <c r="C26" i="20" s="1"/>
  <c r="F26" i="20" s="1"/>
  <c r="C28" i="19"/>
  <c r="E45" i="19"/>
  <c r="D28" i="19" s="1"/>
  <c r="F54" i="21"/>
  <c r="E24" i="21"/>
  <c r="G24" i="21" s="1"/>
  <c r="G23" i="21"/>
  <c r="E51" i="19"/>
  <c r="D34" i="19" s="1"/>
  <c r="C34" i="19"/>
</calcChain>
</file>

<file path=xl/sharedStrings.xml><?xml version="1.0" encoding="utf-8"?>
<sst xmlns="http://schemas.openxmlformats.org/spreadsheetml/2006/main" count="1052" uniqueCount="714">
  <si>
    <t>MADRID</t>
  </si>
  <si>
    <t>Fecha de elaboración</t>
  </si>
  <si>
    <t>PONER MANUAL</t>
  </si>
  <si>
    <t>Fecha de viaje</t>
  </si>
  <si>
    <t>Ciudad Origen</t>
  </si>
  <si>
    <t>Agencia</t>
  </si>
  <si>
    <t>ESTE DOCUMENTO ES PARA SU USO PRIVADO NO PARA VIAJAR</t>
  </si>
  <si>
    <t>DATOS DEL PAGO</t>
  </si>
  <si>
    <t>N Documento</t>
  </si>
  <si>
    <t>Teléfono</t>
  </si>
  <si>
    <t>Dirección</t>
  </si>
  <si>
    <t>Emergencia</t>
  </si>
  <si>
    <t>Nombre de Asesor</t>
  </si>
  <si>
    <t># contacto</t>
  </si>
  <si>
    <t>Telefono que está</t>
  </si>
  <si>
    <t>Tiquete de ida</t>
  </si>
  <si>
    <r>
      <rPr>
        <b/>
        <sz val="8"/>
        <color theme="1"/>
        <rFont val="Poppins"/>
      </rPr>
      <t>1 x Tiquete de regreso provisional</t>
    </r>
    <r>
      <rPr>
        <sz val="8"/>
        <color theme="1"/>
        <rFont val="Poppins"/>
      </rPr>
      <t xml:space="preserve"> para mostrar en migración No usable</t>
    </r>
  </si>
  <si>
    <t>Itinerario de viaje para justificar vacaciones ante autoridades migratorias</t>
  </si>
  <si>
    <t>Voucher de alojamiento acorde al itinerario de vacaciones No usable</t>
  </si>
  <si>
    <t>Tarjeta de asistencia médica - Voucher para cumplir requisito no se puede usar</t>
  </si>
  <si>
    <t>Mínimo de Euros recomendados</t>
  </si>
  <si>
    <t>En Medellín: Surcambios, Interdólar, DolarToday o LlerasCambios</t>
  </si>
  <si>
    <t>Único equipaje contratado</t>
  </si>
  <si>
    <t>Sí llevas más equipaje del contratado lo puedes comprar en el mostrador de la aérolinea</t>
  </si>
  <si>
    <t>Nombres</t>
  </si>
  <si>
    <t>Apellidos</t>
  </si>
  <si>
    <t>Tipo Documento</t>
  </si>
  <si>
    <t>N. de documento</t>
  </si>
  <si>
    <t>Fecha de Nacimiento</t>
  </si>
  <si>
    <t>.</t>
  </si>
  <si>
    <t>CC</t>
  </si>
  <si>
    <t>Responsabilidades del viajero</t>
  </si>
  <si>
    <t>Política de pagos, cancelaciones y reembolsos.</t>
  </si>
  <si>
    <t xml:space="preserve">a las 23:59 es la fecha límite de pago, posterior a esto se cancela la reserva automáticamente. </t>
  </si>
  <si>
    <t>para reactivar la reserva debe comunicarse con el asesor para verificar tarifa y disponibilidad.</t>
  </si>
  <si>
    <t>• 	Esta reserva solo permite cambio de fecha con incapacidad medíca legal, firmada y con sello.</t>
  </si>
  <si>
    <t>una vez recibidos los documentos tramitaremos la reprogramación del vuelo con la aérolinea.</t>
  </si>
  <si>
    <t>• 	Si por motivo médico no puede viajar, lo unico reembolsable es el valor del tiquete aéreo de ida.</t>
  </si>
  <si>
    <t>Todo lo demás corresponde a gastos administrativos que no son reembolsables.</t>
  </si>
  <si>
    <t>y ya están incluídos en el valor del plan.</t>
  </si>
  <si>
    <t>• 	Sí consigna valores adicionales al valor de su plan puede dejarlos como abono a un futuro viaje</t>
  </si>
  <si>
    <t>o solicitar el reembolso menos un 5% de desgaste administrativo.</t>
  </si>
  <si>
    <t>Migración:</t>
  </si>
  <si>
    <t>• 	Migrar implica riesgo de pérdida total del dinero, en caso de deportación o inadmisión, no hay reembolso de dinero.</t>
  </si>
  <si>
    <t>•  El ingreso a Europa lo determina únicamente Migración, si ellos consideran que su perfil físico o psicológico no es apto</t>
  </si>
  <si>
    <t>para ingresar a Europa le negarán la entrada aun cumpliendo con los requisitos.</t>
  </si>
  <si>
    <t>•	 La agencia no se hace responsable por inadmisión o deportación bajo ninguna circunstancia.</t>
  </si>
  <si>
    <t>Responsabilidad de la Agencia</t>
  </si>
  <si>
    <t>• 	El trabajo de la agencia es garantiza el mejor precio posible y facilidades de compra.</t>
  </si>
  <si>
    <t>• 	Representar al viajero ante las aérolineas y hoteles velando por sus derechos.</t>
  </si>
  <si>
    <t>•	 Velar por el éxito del viaje.</t>
  </si>
  <si>
    <t>•	 Entregar todos los servicios adquiridos.</t>
  </si>
  <si>
    <t>Políticas de Tiquetes y Vuelos</t>
  </si>
  <si>
    <t>• 	Las politicas son las de la aérolinea contratada para este viaje.</t>
  </si>
  <si>
    <t xml:space="preserve">• 	Para conseguir mejores precios, en ocasiones se compra el tiquete desde otra ciudad </t>
  </si>
  <si>
    <t xml:space="preserve">(ejemplo: Pereira – Medellín – Madrid; tu abordarías desde Medellín si ningún problema). </t>
  </si>
  <si>
    <t>Retrasos de Aerolíneas</t>
  </si>
  <si>
    <t>•	El daño aquí lo hace directamente la aerolínea y por eso hacen la indemnización, para que cubras los imprevistos.</t>
  </si>
  <si>
    <t>•	Si la aerolínea retrasa el vuelo por más de 7 horas, debe indemnizar a cada viajero con aproximadamente 250 USD.</t>
  </si>
  <si>
    <t>•	El pasajero debe comprar un nuevo vuelo de regreso provisional con la agencia por valor de 400.000 COP por persona.</t>
  </si>
  <si>
    <t>•	Si existe conexión con otra aerolínea, el pasajero de su dinero debe comprar nuevos vuelos adicionales.</t>
  </si>
  <si>
    <t>Recomendaciones para el Día del Viaje</t>
  </si>
  <si>
    <t>• 	Es el día más importante, tenga muy clara la fecha del viaje si pierde el viaje: pierde su inversión;</t>
  </si>
  <si>
    <t xml:space="preserve"> llega al aeropuerto 4 horas antes con tu celular cargado, datos y efectivo por si se requiere imprimir algún documento.</t>
  </si>
  <si>
    <t>•	 Recuerde llevar euros según su tiempo de viaje 120 euros por día (Los puede demostrar en: Efectivo, Tarjetas o Billetera digitales).</t>
  </si>
  <si>
    <t>•  Una vez que ya tengas todos los documentos es tu obligación presentarte en el mostrador de la aerolínea.</t>
  </si>
  <si>
    <t>• 	 Si no te presentas en el mostrador de la aérolinea, no te van a dejar abordar.</t>
  </si>
  <si>
    <t>DETALLE</t>
  </si>
  <si>
    <t>CANTIDAD</t>
  </si>
  <si>
    <t xml:space="preserve">PRECIO </t>
  </si>
  <si>
    <t>SUBTOTAL</t>
  </si>
  <si>
    <t xml:space="preserve">TOTAL </t>
  </si>
  <si>
    <t>Viajeros</t>
  </si>
  <si>
    <t>Infantes ≤ 23 meses</t>
  </si>
  <si>
    <t>Mascotas</t>
  </si>
  <si>
    <t>Equipaje adicional</t>
  </si>
  <si>
    <t>Noches usables</t>
  </si>
  <si>
    <t>Dias de asistencia usables</t>
  </si>
  <si>
    <t>Medio de Recacudo Favorito</t>
  </si>
  <si>
    <t>Transferencia bancaria es gratis por la App, sucursal virtual y cajero</t>
  </si>
  <si>
    <t>Sí es consignación bancaria sumar $12.000 que serán descontados como comisión por parte del banco</t>
  </si>
  <si>
    <t>www.corazonviajero.com</t>
  </si>
  <si>
    <t>Itagüí Calle 50 #46 - 08</t>
  </si>
  <si>
    <t>Nit 901689159-8</t>
  </si>
  <si>
    <t>Cel 311 640 6212</t>
  </si>
  <si>
    <t>RNT 157379</t>
  </si>
  <si>
    <t>VIAJES Y TURISMO S.A.S</t>
  </si>
  <si>
    <t>FACTURA ELECTRÓNICA DE</t>
  </si>
  <si>
    <t>NIT: 901680124-1</t>
  </si>
  <si>
    <t>VENTA</t>
  </si>
  <si>
    <t>Carrera 64 # 96 a 384</t>
  </si>
  <si>
    <t>No. FE 01879</t>
  </si>
  <si>
    <t>Medellín, Antioquia</t>
  </si>
  <si>
    <t>Responsable de IVA</t>
  </si>
  <si>
    <t>SEÑOR(ES)</t>
  </si>
  <si>
    <t>FECHA DEL DOCUMENTO (DD/MM/AA)</t>
  </si>
  <si>
    <t>DIRECCIÓN</t>
  </si>
  <si>
    <t>FECHA DEL VENCIMIENTO</t>
  </si>
  <si>
    <t>TELÉFONO</t>
  </si>
  <si>
    <t>ID</t>
  </si>
  <si>
    <t>Item</t>
  </si>
  <si>
    <t>Unidad</t>
  </si>
  <si>
    <t>Cantidad</t>
  </si>
  <si>
    <t>Total</t>
  </si>
  <si>
    <t xml:space="preserve">Plan internacional Ing x Terceros (Tiquetes, </t>
  </si>
  <si>
    <t>Servicio</t>
  </si>
  <si>
    <t>hotel y asistencia médica)</t>
  </si>
  <si>
    <t>Tarifa Administrativa (servicio prestado en Colombia)</t>
  </si>
  <si>
    <t>Otros Ing x Terceros</t>
  </si>
  <si>
    <t>Moneda: COP</t>
  </si>
  <si>
    <t>PLAN VACACIONAL A</t>
  </si>
  <si>
    <t>Generado:</t>
  </si>
  <si>
    <t>Validación DIAN:</t>
  </si>
  <si>
    <t>Tipo de operación: Estándar Forma de pago: Crédito</t>
  </si>
  <si>
    <t>CUFE: fidhsfiewhkjfdbndbfdghfiuhewihfmnflaiwhehlnsfllheirldfnldkjfiefer87d65a4asdsdijherkjffd</t>
  </si>
  <si>
    <t>Esta factura se admita en todos sus efectos a una letra de mabio de</t>
  </si>
  <si>
    <t>Subtotal</t>
  </si>
  <si>
    <t>conformidad con el Art. 774 del código del comercio. Autorizo que en</t>
  </si>
  <si>
    <t>IVA (19,00%)</t>
  </si>
  <si>
    <t>de incumplimiento de esta obligación sea reportado a las</t>
  </si>
  <si>
    <t>centrales de riesgo. Se cobrarán intereses por mora.</t>
  </si>
  <si>
    <t>Total de líneas: 3</t>
  </si>
  <si>
    <t>ELABORADO POR</t>
  </si>
  <si>
    <t>ACEPTADA, FIRMA Y/O SELLO</t>
  </si>
  <si>
    <t xml:space="preserve">Autorización de númeración de facturación N. 1865461321331 de 2006-02-07 Modalidad de </t>
  </si>
  <si>
    <t>Factura Electrónica Desde N. 54321 hasta FE 10000 con vigencia hasta 2029-07-14</t>
  </si>
  <si>
    <t>Representación gráfica de factura de venta electrónica</t>
  </si>
  <si>
    <t>RECIBOS Y ESTADO DE CUENTA</t>
  </si>
  <si>
    <t>#</t>
  </si>
  <si>
    <t>Valor total de la reserva</t>
  </si>
  <si>
    <t>Pagador</t>
  </si>
  <si>
    <t>Correo</t>
  </si>
  <si>
    <t>Fecha Día inicio del viaje</t>
  </si>
  <si>
    <t>Fecha máxima pago total</t>
  </si>
  <si>
    <t xml:space="preserve">Fecha </t>
  </si>
  <si>
    <t>Valor del abono</t>
  </si>
  <si>
    <t>Medio de pago</t>
  </si>
  <si>
    <t>Nuevo saldo</t>
  </si>
  <si>
    <t>Efectivo</t>
  </si>
  <si>
    <t xml:space="preserve">Nota: Antes del viaje </t>
  </si>
  <si>
    <t>ESTA RESERVA SE CANCELA EL DIA</t>
  </si>
  <si>
    <t>CON PENALIDAD DEL 100%</t>
  </si>
  <si>
    <t>Si la reserva no se encuentra paga en la fecha indicada, se cancela automaticamente y para su</t>
  </si>
  <si>
    <t xml:space="preserve">reactivación,  debe comunicarse con su asesor para así verificar la nueva tarifa y la disponibilidad </t>
  </si>
  <si>
    <t>Por link de compra sumar 4% que es la comisón de la plataforma</t>
  </si>
  <si>
    <t>Advertimos que la explotación y abuso sexual de menores de edad son considerados un delito grave sancionado penalmente Ley 679 2001</t>
  </si>
  <si>
    <t>CONTRATO DE SEGURO MÉDICO DE VIAJE</t>
  </si>
  <si>
    <t>4513-854125-731363</t>
  </si>
  <si>
    <t>Datos del producto</t>
  </si>
  <si>
    <t>Tipo de producto</t>
  </si>
  <si>
    <t>Duración</t>
  </si>
  <si>
    <t>Fecha inicio de</t>
  </si>
  <si>
    <t>Fecha fin de</t>
  </si>
  <si>
    <t>vigencia</t>
  </si>
  <si>
    <t>Origen</t>
  </si>
  <si>
    <t>Colombia</t>
  </si>
  <si>
    <t>Fecha de emisión</t>
  </si>
  <si>
    <t>Destino</t>
  </si>
  <si>
    <t>Europa</t>
  </si>
  <si>
    <t>Datos del tomador</t>
  </si>
  <si>
    <t>Tomador</t>
  </si>
  <si>
    <t>Contacto de emergencia</t>
  </si>
  <si>
    <t>Número de contacto</t>
  </si>
  <si>
    <t>Calle 50 46 08</t>
  </si>
  <si>
    <t>Agente</t>
  </si>
  <si>
    <t>Juan</t>
  </si>
  <si>
    <t>Grisales</t>
  </si>
  <si>
    <t>Pais</t>
  </si>
  <si>
    <t>COLOMBIA</t>
  </si>
  <si>
    <t>Departamento</t>
  </si>
  <si>
    <t>ANTIOQUIA</t>
  </si>
  <si>
    <t>Ciudad</t>
  </si>
  <si>
    <t>ITAGUI</t>
  </si>
  <si>
    <t>Teléfono contrante</t>
  </si>
  <si>
    <t>Datos de los asegurados</t>
  </si>
  <si>
    <t>Documento</t>
  </si>
  <si>
    <t>Nombre completo</t>
  </si>
  <si>
    <t>F. nacimiento</t>
  </si>
  <si>
    <t>Edad</t>
  </si>
  <si>
    <t>Upgrades</t>
  </si>
  <si>
    <t>NO</t>
  </si>
  <si>
    <t>Garantías contradas y límite de coberturas</t>
  </si>
  <si>
    <t>Garantías y/o servicios contratados</t>
  </si>
  <si>
    <t>Moneda</t>
  </si>
  <si>
    <t xml:space="preserve">Monto </t>
  </si>
  <si>
    <t>COMPENSACIÓN POR MUERTE ACCIDENTAL</t>
  </si>
  <si>
    <t>EUR</t>
  </si>
  <si>
    <t>INCAPACIDAD TOTAL Y PERMANENTE INCLUYENDO</t>
  </si>
  <si>
    <t>DESMEMBRACIÓN Y OTRAS PERDIDAS FUNCIONALES</t>
  </si>
  <si>
    <t>COMPENSACIÓN POR MUERTE ACCIDENTAL EN TRASNPORTE</t>
  </si>
  <si>
    <t>TERRESTRE, FLUVIAL Y MARÍTIMO</t>
  </si>
  <si>
    <t xml:space="preserve">COMPENSACIÓN POR INVALIDEZ O DESMENBRACIÓN </t>
  </si>
  <si>
    <t>ACCIDENTAL EN TRANSPORTE TERRESTRE</t>
  </si>
  <si>
    <t>COMPENSACIÓN POR ARMA DE FUEGO, CORTO PUNZANTE O</t>
  </si>
  <si>
    <t>CONTUNDENTE</t>
  </si>
  <si>
    <t>ASISTENCIA MÉDICA POR ENFERMEDAD O ACCIDENTE</t>
  </si>
  <si>
    <t xml:space="preserve"> INCLUYE COBERTURA AL COVID-19</t>
  </si>
  <si>
    <t>COBERTURA PARA ENFERMEDADES PRE EXISTENTES</t>
  </si>
  <si>
    <t>GASTOS FARMACEUTICOS POST HOSPITALARIOS</t>
  </si>
  <si>
    <t>REPATRIACION SANITARIA</t>
  </si>
  <si>
    <t>TRASLADO AL CENTRO MEDICO MAS CERCANO</t>
  </si>
  <si>
    <t>TRASLADO DE FAMILIAR POR HOSPITALIZACION</t>
  </si>
  <si>
    <t>HOTEL PARA ACOMPAÑANTE</t>
  </si>
  <si>
    <t>HOTEL PARA CONVALECENCIA</t>
  </si>
  <si>
    <t>TRASLADO DE MENORES</t>
  </si>
  <si>
    <t>TRASLADOS DE ACOMPAÑANTE POR FALLECIMIENTO</t>
  </si>
  <si>
    <t>REPATRIACION POR FALLECIMIENTO Y ENTIERRO LOCAL</t>
  </si>
  <si>
    <t>( DENTRO DE LIMITE DE GASTOS MEDICOS)</t>
  </si>
  <si>
    <t>REGRESO DE SINIESTRO DOMICILIO (VIAJE INTERRUMPIDO)</t>
  </si>
  <si>
    <t>TRANSMISION DE MENSAJES URGENTES</t>
  </si>
  <si>
    <t>Incluido</t>
  </si>
  <si>
    <t>EJECUTIVO EN SUSTITUCION</t>
  </si>
  <si>
    <t>ASISTENCIA TELEFONICA POR PERDIDA O ROBO DE DOCUMENTOS</t>
  </si>
  <si>
    <t>ASISTENCIA LEGAL</t>
  </si>
  <si>
    <t>COMPENSACION POR PERDIDA DE EQUIPAJE</t>
  </si>
  <si>
    <t>COMPENSACION POR DEMORA DE EQUIPAJE</t>
  </si>
  <si>
    <t>REEMBOLSO DE VIAJE CANCELADO Y/O INTERRUMPIDO</t>
  </si>
  <si>
    <t>INFORMACION DE EVENTOS Y ESPECTACULOS</t>
  </si>
  <si>
    <t xml:space="preserve">Los datos de carácter personal sólo se recogerán para su tratamiento cuando sean adecuados, pertinentes </t>
  </si>
  <si>
    <t>y no excesivos en relación con el ámbito y las finalidades para las que se hayan obtenido. En la medida</t>
  </si>
  <si>
    <t xml:space="preserve">de lo posible  y con la colaboración del usuario, los datos de carácter personal serán puestos al día de </t>
  </si>
  <si>
    <t xml:space="preserve">forma que respondan con  veracidad a la situación actual del usuario. </t>
  </si>
  <si>
    <t>Conforme a lo dispuesto en la Ley de Protección de Datos, le informamos que:</t>
  </si>
  <si>
    <t>1. Dependiendo de los servicios y contenidos a los que se acceda, los datos solicitados podrán ser de</t>
  </si>
  <si>
    <t xml:space="preserve"> carácter voluntario u obligatorio.</t>
  </si>
  <si>
    <t xml:space="preserve"> 2. Para el mejor cumplimiento y gestión de los servicios y, en su caso, del contrato, sus  datos podrán ser </t>
  </si>
  <si>
    <t>incluidos en un fichero automatizado para tratamiento informatizado y conservación.</t>
  </si>
  <si>
    <t>3. Los usuarios podrán ejercitar los derechos de acceso, cancelación y rectificación sobre sus datos.</t>
  </si>
  <si>
    <t>4. La asistencia médica ha adoptado los niveles de seguridad de protección de datos legalmente</t>
  </si>
  <si>
    <t xml:space="preserve"> requeridos y ha instalado todos los medios y medidas al objeto de evitar su pérdida, mal uso, alteración</t>
  </si>
  <si>
    <t>y acceso no autorizado.</t>
  </si>
  <si>
    <t>5. Si los datos de carácter personal fueran inexactos en todo o en parte o incompletos, serán cancelados</t>
  </si>
  <si>
    <t>y sustituidos por los correspondientes datos rectificados o completados, todo ello sin perjuicio de las</t>
  </si>
  <si>
    <t>facultades que a los usuarios se les reconoce en el punto 3.</t>
  </si>
  <si>
    <t>Pacto adicional</t>
  </si>
  <si>
    <t>El que subscribe declara que aprueba expresamente</t>
  </si>
  <si>
    <t xml:space="preserve"> las disposiciones de las cláusulas de las Condiciones </t>
  </si>
  <si>
    <t xml:space="preserve">Generales y sus exclusiones y limitaciones. Como </t>
  </si>
  <si>
    <t xml:space="preserve">contratante del Servicio/Asegurado/beneficiario, </t>
  </si>
  <si>
    <t>acepto expresamente el contenido de estas.</t>
  </si>
  <si>
    <t>SOLO MADRID</t>
  </si>
  <si>
    <t>BARCELONA</t>
  </si>
  <si>
    <t>H.Madrid</t>
  </si>
  <si>
    <r>
      <rPr>
        <sz val="11"/>
        <color rgb="FF00B050"/>
        <rFont val="Calibri"/>
      </rPr>
      <t xml:space="preserve">PARIS </t>
    </r>
    <r>
      <rPr>
        <sz val="11"/>
        <color rgb="FFBFBFBF"/>
        <rFont val="Calibri"/>
      </rPr>
      <t>AMSTERDAM</t>
    </r>
  </si>
  <si>
    <t>VALENCIA</t>
  </si>
  <si>
    <t>H. Madrid</t>
  </si>
  <si>
    <t>MÁLAGA</t>
  </si>
  <si>
    <t>H. Málaga</t>
  </si>
  <si>
    <t>TENERIFE</t>
  </si>
  <si>
    <t>H. Tenerife</t>
  </si>
  <si>
    <t>PALMA DE MALLORCA</t>
  </si>
  <si>
    <t>H. Palma</t>
  </si>
  <si>
    <t>Varsovia Cracovia</t>
  </si>
  <si>
    <t>Santiago de Chile</t>
  </si>
  <si>
    <t>Dubai</t>
  </si>
  <si>
    <t>Facturas</t>
  </si>
  <si>
    <t>Vacaciones</t>
  </si>
  <si>
    <t>Fecha</t>
  </si>
  <si>
    <t>Actividad</t>
  </si>
  <si>
    <t>Vuelo</t>
  </si>
  <si>
    <t>Vuelo desde Colombia</t>
  </si>
  <si>
    <t>Madrid</t>
  </si>
  <si>
    <t>Día de llegada</t>
  </si>
  <si>
    <t>Tour por Madrid</t>
  </si>
  <si>
    <t>Visita Parque Capricho</t>
  </si>
  <si>
    <t>Visita a Santiago Bernabeú</t>
  </si>
  <si>
    <t>Tour Madrid de los Borbones</t>
  </si>
  <si>
    <t>Visita Barrio Las Letras</t>
  </si>
  <si>
    <t>Conocer Lavapiés y Latina</t>
  </si>
  <si>
    <t>Tour por Chueca y Malasaña</t>
  </si>
  <si>
    <t>Museo Reina Sofia</t>
  </si>
  <si>
    <t>Conocer el Atlantis Aquarium</t>
  </si>
  <si>
    <t>Día libre para Compras</t>
  </si>
  <si>
    <t>Vuelo de Regreso</t>
  </si>
  <si>
    <t>VACACIONES</t>
  </si>
  <si>
    <t>Chile</t>
  </si>
  <si>
    <t>Día de Llegada</t>
  </si>
  <si>
    <t>Tour por Santiago</t>
  </si>
  <si>
    <t>Visita por el Museo Histórico y Militar de Chile</t>
  </si>
  <si>
    <t>Tour por el Barrio Yungay</t>
  </si>
  <si>
    <t>Tour por el exterior de los Museos y Palacios de Santiago</t>
  </si>
  <si>
    <t>Conocer Viña del Mar y Valparaiso</t>
  </si>
  <si>
    <t>Visitar Laguna del Inca</t>
  </si>
  <si>
    <t>Visitar Cajon del Maipo</t>
  </si>
  <si>
    <t>Visitar Viña Conche y Toro</t>
  </si>
  <si>
    <t>Vuelo de regreso</t>
  </si>
  <si>
    <t>Dubái</t>
  </si>
  <si>
    <t>Tour Cultural por el Casco Antiguo</t>
  </si>
  <si>
    <t>Recorrer Dubai Marina Walk</t>
  </si>
  <si>
    <t>Conocer Al Seef</t>
  </si>
  <si>
    <t>Visitar old Dubai: Al Fahidi</t>
  </si>
  <si>
    <t>Conocer Bluewaters Islad</t>
  </si>
  <si>
    <t>Vuelo de ida</t>
  </si>
  <si>
    <t>Varsovia</t>
  </si>
  <si>
    <t>Llegada a Varsovia</t>
  </si>
  <si>
    <t>Tour por Varsovia</t>
  </si>
  <si>
    <t>Torre del Castillo Real para ver el atardecer</t>
  </si>
  <si>
    <t>Tour por el barrio judío de Varsovia</t>
  </si>
  <si>
    <t>Tour de la II Guerra Mundial</t>
  </si>
  <si>
    <t>Visita al Museo del Levantamiento de Varsovia</t>
  </si>
  <si>
    <t>Cracovia</t>
  </si>
  <si>
    <t>Tour por Cracovia</t>
  </si>
  <si>
    <t>Visita al Holocausto</t>
  </si>
  <si>
    <t>Tour por Nowa Huta</t>
  </si>
  <si>
    <t>Tour por el casco antiguo y el barrio judío de Cracovia</t>
  </si>
  <si>
    <t>Día para compras</t>
  </si>
  <si>
    <t>Paris</t>
  </si>
  <si>
    <t>Tour por París</t>
  </si>
  <si>
    <t>Visitar Montmartre</t>
  </si>
  <si>
    <t>Le Marais y Bastilla</t>
  </si>
  <si>
    <t>Tour de la Revolución</t>
  </si>
  <si>
    <t>Visita de la 2da Guerra Mundial</t>
  </si>
  <si>
    <t>Tour por el Barrio Latino</t>
  </si>
  <si>
    <t>Conocer la Torre Eiffel</t>
  </si>
  <si>
    <t>Arco del Triunfo y Campos Elíseos</t>
  </si>
  <si>
    <t>Conocer el Sacré Coeur</t>
  </si>
  <si>
    <t>Día libre para compras</t>
  </si>
  <si>
    <t>Barcelona</t>
  </si>
  <si>
    <t>Tour por Barcelona</t>
  </si>
  <si>
    <t>Visita la Sagrada Familia</t>
  </si>
  <si>
    <t>Conocer el Parque Güell</t>
  </si>
  <si>
    <t>Visitar el Barrio Gótico</t>
  </si>
  <si>
    <t>Tour por Montjuïc</t>
  </si>
  <si>
    <t>Tour por el Raval</t>
  </si>
  <si>
    <t>Conocer el Born</t>
  </si>
  <si>
    <t>Visita por Barceloneta y el Parque de la Ciudadela</t>
  </si>
  <si>
    <t>Museo olímpico de Barcelona</t>
  </si>
  <si>
    <t>Conocer Cripta de Gaudí</t>
  </si>
  <si>
    <t>Valencia</t>
  </si>
  <si>
    <t xml:space="preserve">Día de Llegada </t>
  </si>
  <si>
    <t>Tour por Valencia</t>
  </si>
  <si>
    <t>Paseo por el Casco Antiguo</t>
  </si>
  <si>
    <t>Visitar la Playa Malvarrosa</t>
  </si>
  <si>
    <t>Tour por la Ciudad de las Artes y las Ciencias</t>
  </si>
  <si>
    <t>Visita el Bioparc</t>
  </si>
  <si>
    <t>Conocer el Museo de Bellas Artes</t>
  </si>
  <si>
    <t>Tour por el Barrio de el Carmen</t>
  </si>
  <si>
    <t xml:space="preserve">Visitar todo el Oceanográfic </t>
  </si>
  <si>
    <t>Visitar el Parque Gulliver</t>
  </si>
  <si>
    <t>Conocer el Castillo de Sagusto</t>
  </si>
  <si>
    <t>Málaga</t>
  </si>
  <si>
    <t>Tour por Málaga</t>
  </si>
  <si>
    <t>Tour por la Alcazaba y Teatro Romano</t>
  </si>
  <si>
    <t>Visita Centre Pompidou</t>
  </si>
  <si>
    <t>Conocer Nerja y Frigiliana</t>
  </si>
  <si>
    <t>Visita Bodegas Quitapenas</t>
  </si>
  <si>
    <t>Castillo Gibralfaro</t>
  </si>
  <si>
    <t>Visita Casco Antiguo Málaga</t>
  </si>
  <si>
    <t>Museo Picasso</t>
  </si>
  <si>
    <t>Tour de los Misterios y Leyendas</t>
  </si>
  <si>
    <t>Tenerife</t>
  </si>
  <si>
    <t>Llegada, traslado al hotel y descanso</t>
  </si>
  <si>
    <t>Visita al Parque Nacional del Teide</t>
  </si>
  <si>
    <t>Día de sol y mar en Playa de Las Vistas</t>
  </si>
  <si>
    <t>Recorrido por Santa Cruz</t>
  </si>
  <si>
    <t>Tour de las leyendas</t>
  </si>
  <si>
    <t>Visita a el pueblo Masca</t>
  </si>
  <si>
    <t>Visita a La Orotava</t>
  </si>
  <si>
    <t>Subida en teleférico por los Roques de García.</t>
  </si>
  <si>
    <t>paseo por Los Cristianos</t>
  </si>
  <si>
    <t>Los Gigantes ver Delfines y Ballenas</t>
  </si>
  <si>
    <t>Dia Libre para Compras</t>
  </si>
  <si>
    <t>Palma</t>
  </si>
  <si>
    <t>Llegada</t>
  </si>
  <si>
    <t>Paseo por el paseo maritimo</t>
  </si>
  <si>
    <t>Día de playa en Playa de Can Pere Antoni</t>
  </si>
  <si>
    <t>Tour de los Misterios</t>
  </si>
  <si>
    <t>Tour de los piratas</t>
  </si>
  <si>
    <t>Palacio Real de la Almudaina</t>
  </si>
  <si>
    <t>Visita la catedral</t>
  </si>
  <si>
    <t>Visita el Aquarium</t>
  </si>
  <si>
    <t>Visita Soller y Port de Soller</t>
  </si>
  <si>
    <t>Día libre para descansar</t>
  </si>
  <si>
    <t>Día de compras</t>
  </si>
  <si>
    <t>PONER LOGO DE AEROLINEA</t>
  </si>
  <si>
    <t>Su reserva ya está emitida. Imprima este email o apunte el número de billete para</t>
  </si>
  <si>
    <t>presentarlo en el aeropuerto el día de la salida junto con el resto de documentación.</t>
  </si>
  <si>
    <t>Localizador:</t>
  </si>
  <si>
    <t>Pasajeros</t>
  </si>
  <si>
    <t>Itinerario de su vuelo</t>
  </si>
  <si>
    <t>VUELO: Madrid a Bogotá, Colombia</t>
  </si>
  <si>
    <t>Fecha:</t>
  </si>
  <si>
    <t>Salida:</t>
  </si>
  <si>
    <t>PONER HORA EN HORARIO MILITAR</t>
  </si>
  <si>
    <t>Compañia:</t>
  </si>
  <si>
    <t>PONER LA AEROLINEA</t>
  </si>
  <si>
    <t>Llegada:</t>
  </si>
  <si>
    <t>De:</t>
  </si>
  <si>
    <t>Madrid, España</t>
  </si>
  <si>
    <t>Aeropuerto:</t>
  </si>
  <si>
    <t>MAD - Adolfo Suarez-Barajas</t>
  </si>
  <si>
    <t>A:</t>
  </si>
  <si>
    <t>Bogotá, Colombia</t>
  </si>
  <si>
    <t>BOG - El dorado Intl</t>
  </si>
  <si>
    <t>Cabina:</t>
  </si>
  <si>
    <t>Turista</t>
  </si>
  <si>
    <t>Equipaje permitido:</t>
  </si>
  <si>
    <t>1 pieza</t>
  </si>
  <si>
    <t>Paradas:</t>
  </si>
  <si>
    <t>-</t>
  </si>
  <si>
    <t>Duración del vuelo:</t>
  </si>
  <si>
    <t>Estado:</t>
  </si>
  <si>
    <t>Confirmado</t>
  </si>
  <si>
    <t>Avión:</t>
  </si>
  <si>
    <t>Boeing 787-8 (Cambiar el avión)</t>
  </si>
  <si>
    <t>Número de ticket:</t>
  </si>
  <si>
    <t>PONER NUMERO DE TIQUETE</t>
  </si>
  <si>
    <t>Loc. Compañía:</t>
  </si>
  <si>
    <t>PONER CODIGO DE TIQUETE</t>
  </si>
  <si>
    <t>No olvide reconfirmar el horario de los vuelos entre 24-48 horas antes de la salida. Verifique con su embajada los</t>
  </si>
  <si>
    <t>documentos necesarios para poder viajar.</t>
  </si>
  <si>
    <t>El tiquete NO ES REEMBOLSABLE, cualquier cambio deberá solicitarse ANTES de la salida del vuelo y deberá pagar</t>
  </si>
  <si>
    <t>la diferencia de tarifa y penalidad por el cambio que aplique, el NO SHOW inhabilitara y perderá el 100% del</t>
  </si>
  <si>
    <t>tiquete. Para más información, consulta con tu agencia y/o agente de viajes.</t>
  </si>
  <si>
    <t>REQUISITOS PARA INGRESAR A ESPAÑA</t>
  </si>
  <si>
    <t>Pasaporte válida y vigente (6 meses de vigencia)</t>
  </si>
  <si>
    <t>Cédula o DNI ciudadanos de Suramérica</t>
  </si>
  <si>
    <t>Para los ciudadanos que requieren visa, deben reconfirmar los requisitos y los derechos consulares los cuales</t>
  </si>
  <si>
    <t>varían de acuerdo a la nacionalidad.</t>
  </si>
  <si>
    <t>Documentos que justifiquen el objeto y las condiciones de la estancia prevista</t>
  </si>
  <si>
    <t>Billete de vuelta o de circuito turístico en cualquier caso</t>
  </si>
  <si>
    <t>Es responsabilidad del viajero asegurar todos los requisitos de viaje, por lo cual, declinamos toda</t>
  </si>
  <si>
    <t>responsabilidad monetaria en caso de ser rechazado en el abordaje por falta de los requisitos completos. Todos</t>
  </si>
  <si>
    <t>los gastos generados serán por cuenta del viajero y se aplicarán las condiciones establecidas por cancelaciones</t>
  </si>
  <si>
    <t>por servicios rechazados voluntariamente.</t>
  </si>
  <si>
    <t xml:space="preserve">Recuerde que si dentro de su itinerario tiene una confirmación de un trayecto en tren es necesario hacer el </t>
  </si>
  <si>
    <t>Web Check-in de este.</t>
  </si>
  <si>
    <r>
      <rPr>
        <sz val="9"/>
        <color rgb="FF000000"/>
        <rFont val="Calibri"/>
      </rPr>
      <t xml:space="preserve">Para conocer todos los detalles sobre políticas y condiciones del viaje a realizar clic </t>
    </r>
    <r>
      <rPr>
        <u/>
        <sz val="9"/>
        <color rgb="FF1D1DF0"/>
        <rFont val="Calibri (Cuerpo)"/>
      </rPr>
      <t>aquí</t>
    </r>
  </si>
  <si>
    <t>ACTIVIDADES Y VISITAS GUIADAS EN TODO EL MUNDO</t>
  </si>
  <si>
    <t xml:space="preserve">    RESERVA DE ACTIVIDAD / BOOKING DETAILS</t>
  </si>
  <si>
    <t xml:space="preserve">   Tour por Madrid - Tour en español</t>
  </si>
  <si>
    <t>RESERVA / ID</t>
  </si>
  <si>
    <t>FECHA / DATE</t>
  </si>
  <si>
    <t>HORA / HOUR</t>
  </si>
  <si>
    <t>PERSONAS / PAX</t>
  </si>
  <si>
    <t>IDIOMA / LENGUAGE</t>
  </si>
  <si>
    <t>A30777640</t>
  </si>
  <si>
    <t>10:00 h</t>
  </si>
  <si>
    <r>
      <rPr>
        <sz val="6"/>
        <color theme="1"/>
        <rFont val="Poppins"/>
      </rPr>
      <t>ESPAÑOL</t>
    </r>
    <r>
      <rPr>
        <sz val="9"/>
        <color theme="1"/>
        <rFont val="Poppins"/>
      </rPr>
      <t>¹</t>
    </r>
  </si>
  <si>
    <t xml:space="preserve">    DATOS DEL CLIENTE / GUEST DETAILS</t>
  </si>
  <si>
    <t xml:space="preserve">   DATOS DEL PROVEEDOR / PROVIDER DETAILS</t>
  </si>
  <si>
    <t>Buenaventura Tours</t>
  </si>
  <si>
    <t>(+34) 651 166 163</t>
  </si>
  <si>
    <t xml:space="preserve">   DIRECCIÓN / ADDRESS</t>
  </si>
  <si>
    <t>Civitatis Tours &amp; Tickets, calle Montera, 32.</t>
  </si>
  <si>
    <t xml:space="preserve">   INFORMACIÓN ADICIONAL / ADDITIONAL INFORMATION</t>
  </si>
  <si>
    <t>El día de la actividad, deberéis acudir a la hora indicada a</t>
  </si>
  <si>
    <r>
      <rPr>
        <b/>
        <sz val="7"/>
        <color theme="1"/>
        <rFont val="Arial"/>
      </rPr>
      <t>nuestra tienda Civitatis Tours &amp; Tickets,</t>
    </r>
    <r>
      <rPr>
        <sz val="7"/>
        <color theme="1"/>
        <rFont val="Poppins Bold"/>
      </rPr>
      <t xml:space="preserve"> </t>
    </r>
    <r>
      <rPr>
        <sz val="7"/>
        <color theme="1"/>
        <rFont val="Arial"/>
      </rPr>
      <t>ubicada en la</t>
    </r>
    <r>
      <rPr>
        <sz val="7"/>
        <color theme="1"/>
        <rFont val="Poppins Bold"/>
      </rPr>
      <t xml:space="preserve"> </t>
    </r>
    <r>
      <rPr>
        <b/>
        <sz val="7"/>
        <color theme="1"/>
        <rFont val="Arial"/>
      </rPr>
      <t>calle</t>
    </r>
  </si>
  <si>
    <r>
      <rPr>
        <b/>
        <sz val="7"/>
        <color theme="1"/>
        <rFont val="Arial"/>
      </rPr>
      <t>Montera número 32, entre Sol y Gran Vía.</t>
    </r>
    <r>
      <rPr>
        <sz val="7"/>
        <color theme="1"/>
        <rFont val="Calibri"/>
      </rPr>
      <t xml:space="preserve"> Se recomienda llegar </t>
    </r>
  </si>
  <si>
    <t>15 minutos antes.</t>
  </si>
  <si>
    <t xml:space="preserve">Si llegáis después de la hora de comienzo de la actividad, ya </t>
  </si>
  <si>
    <r>
      <rPr>
        <b/>
        <sz val="7"/>
        <color theme="1"/>
        <rFont val="Arial"/>
      </rPr>
      <t>no será posible participar en el tour.</t>
    </r>
    <r>
      <rPr>
        <sz val="7"/>
        <color theme="1"/>
        <rFont val="Calibri"/>
      </rPr>
      <t xml:space="preserve"> Podréis reservar para</t>
    </r>
  </si>
  <si>
    <t>hacerlo en la siguiente hora, siempre y cuando haya plazas.</t>
  </si>
  <si>
    <t>Recuerda que un freetour es una visita guiada donde cada</t>
  </si>
  <si>
    <t>persona valora la labor del guía y, al finalizar el tour, paga el</t>
  </si>
  <si>
    <t>importe que considere a su voluntad.</t>
  </si>
  <si>
    <r>
      <rPr>
        <sz val="6"/>
        <color theme="1"/>
        <rFont val="Poppins"/>
      </rPr>
      <t xml:space="preserve">  </t>
    </r>
    <r>
      <rPr>
        <sz val="9"/>
        <color theme="1"/>
        <rFont val="Poppins Bold"/>
      </rPr>
      <t>¹</t>
    </r>
    <r>
      <rPr>
        <sz val="6"/>
        <color theme="1"/>
        <rFont val="Poppins Bold"/>
      </rPr>
      <t>IDIOMA / LENGUAGE</t>
    </r>
  </si>
  <si>
    <t xml:space="preserve">  la actividad se realiza con un guía que habla español.</t>
  </si>
  <si>
    <t xml:space="preserve">  Toda la información de la actividad: https://www.civitatis.com/es/madrid/tour-madrid/</t>
  </si>
  <si>
    <t>Condiciones de cancelación. Si no vas a poder asistir al tour, cancela la reserva, si no, el guía te estará esperando. Esta actividad necesita un mínimo de 4</t>
  </si>
  <si>
    <t>participantes. En caso de no alcanzar ese número, os contactaremos para ofrecereos diferentes alternativas.</t>
  </si>
  <si>
    <t>Al reservas has aceptado nuestras condiciones de privacidad (https://www.civitatis.com/es/privacidad/) y condiciones generales</t>
  </si>
  <si>
    <t>(https://www.civitatis.com/es/condiciones-generales/)</t>
  </si>
  <si>
    <t>La actividad está contratada directamente con el proveedor del servicio, Civitatis actua únicamente como intermediario.</t>
  </si>
  <si>
    <t>Civitatis es una marca de Civitatis Tours SL - CICMA 2998</t>
  </si>
  <si>
    <t xml:space="preserve">   Tour por el Barrio de las letras - Tour en español</t>
  </si>
  <si>
    <t>A30777641</t>
  </si>
  <si>
    <t>11:30 h</t>
  </si>
  <si>
    <r>
      <rPr>
        <sz val="6"/>
        <color rgb="FF000000"/>
        <rFont val="Poppins"/>
      </rPr>
      <t>ESPAÑOL</t>
    </r>
    <r>
      <rPr>
        <sz val="9"/>
        <color rgb="FF000000"/>
        <rFont val="Poppins"/>
      </rPr>
      <t>¹</t>
    </r>
  </si>
  <si>
    <t>Xtreme Tours Madrid</t>
  </si>
  <si>
    <t>(+34) 645 468 063</t>
  </si>
  <si>
    <t>Estatua ecuestre de Carlos III, en la Puerta del Sol.</t>
  </si>
  <si>
    <r>
      <rPr>
        <sz val="7"/>
        <color rgb="FF000000"/>
        <rFont val="Calibri"/>
      </rPr>
      <t>El tour comenzará a la hora indicada en la</t>
    </r>
    <r>
      <rPr>
        <b/>
        <sz val="7"/>
        <color rgb="FF000000"/>
        <rFont val="Arial"/>
      </rPr>
      <t xml:space="preserve"> Puerta del sol de</t>
    </r>
  </si>
  <si>
    <t>Madrid. El guía, que para ser identificado llevará un paraguas de</t>
  </si>
  <si>
    <r>
      <rPr>
        <b/>
        <sz val="7"/>
        <color rgb="FF000000"/>
        <rFont val="Arial"/>
      </rPr>
      <t>color blanco con el logotipo de Xtreme Tours,</t>
    </r>
    <r>
      <rPr>
        <sz val="7"/>
        <color rgb="FF000000"/>
        <rFont val="Poppins Bold"/>
      </rPr>
      <t xml:space="preserve"> </t>
    </r>
    <r>
      <rPr>
        <sz val="7"/>
        <color rgb="FF000000"/>
        <rFont val="Arial"/>
      </rPr>
      <t>os estará junto a</t>
    </r>
  </si>
  <si>
    <r>
      <rPr>
        <sz val="7"/>
        <color rgb="FF000000"/>
        <rFont val="Arial"/>
      </rPr>
      <t>la</t>
    </r>
    <r>
      <rPr>
        <sz val="7"/>
        <color rgb="FF000000"/>
        <rFont val="Poppins Bold"/>
      </rPr>
      <t xml:space="preserve"> </t>
    </r>
    <r>
      <rPr>
        <b/>
        <sz val="7"/>
        <color rgb="FF000000"/>
        <rFont val="Arial"/>
      </rPr>
      <t>estatua ecuestre de Carlos III.</t>
    </r>
    <r>
      <rPr>
        <sz val="7"/>
        <color rgb="FF000000"/>
        <rFont val="Poppins Bold"/>
      </rPr>
      <t xml:space="preserve"> </t>
    </r>
    <r>
      <rPr>
        <sz val="7"/>
        <color rgb="FF000000"/>
        <rFont val="Arial"/>
      </rPr>
      <t>Se ruega puntualidad.</t>
    </r>
  </si>
  <si>
    <r>
      <rPr>
        <sz val="7"/>
        <color rgb="FF000000"/>
        <rFont val="Calibri"/>
      </rPr>
      <t xml:space="preserve">Podéis acudir en </t>
    </r>
    <r>
      <rPr>
        <b/>
        <sz val="7"/>
        <color rgb="FF000000"/>
        <rFont val="Calibri"/>
      </rPr>
      <t>transporte público,</t>
    </r>
    <r>
      <rPr>
        <sz val="7"/>
        <color rgb="FF000000"/>
        <rFont val="Calibri"/>
      </rPr>
      <t xml:space="preserve"> ya que junto al punto de</t>
    </r>
  </si>
  <si>
    <r>
      <rPr>
        <sz val="7"/>
        <color rgb="FF000000"/>
        <rFont val="Calibri"/>
      </rPr>
      <t xml:space="preserve">encuentro se ubica la </t>
    </r>
    <r>
      <rPr>
        <b/>
        <sz val="7"/>
        <color rgb="FF000000"/>
        <rFont val="Calibri"/>
      </rPr>
      <t xml:space="preserve">estación de metro de Sol. </t>
    </r>
    <r>
      <rPr>
        <sz val="7"/>
        <color rgb="FF000000"/>
        <rFont val="Calibri"/>
      </rPr>
      <t>Esta parada</t>
    </r>
  </si>
  <si>
    <t>pertenece a las lineas 1 (la de color azul claro), 2 (la roja) y 3 (la amarilla)</t>
  </si>
  <si>
    <t xml:space="preserve">  IDIOMA / LENGUAGE</t>
  </si>
  <si>
    <t xml:space="preserve">  Toda la información de la actividad: https://www.civitatis.com/es/madrid/tour-barrio-letras/</t>
  </si>
  <si>
    <t xml:space="preserve">   Tour por el Madrid de los Borbones - Tour en Español</t>
  </si>
  <si>
    <t>A30777642</t>
  </si>
  <si>
    <t>11:00 h</t>
  </si>
  <si>
    <r>
      <rPr>
        <sz val="6"/>
        <color theme="1"/>
        <rFont val="Poppins"/>
      </rPr>
      <t>ESPAÑOL</t>
    </r>
    <r>
      <rPr>
        <sz val="9"/>
        <color theme="1"/>
        <rFont val="Poppins"/>
      </rPr>
      <t>¹</t>
    </r>
  </si>
  <si>
    <t>Todo Tours</t>
  </si>
  <si>
    <t>(+34) 623062291</t>
  </si>
  <si>
    <t>Plaza de Pontejos</t>
  </si>
  <si>
    <t>El día de la actividad, deberéis acudir a la hora indicada a la</t>
  </si>
  <si>
    <r>
      <rPr>
        <b/>
        <sz val="7"/>
        <color theme="1"/>
        <rFont val="Arial"/>
      </rPr>
      <t xml:space="preserve">plaza de Pontejos en Madrid. </t>
    </r>
    <r>
      <rPr>
        <sz val="7"/>
        <color theme="1"/>
        <rFont val="Arial"/>
      </rPr>
      <t>Vuestro guía os estará esperando</t>
    </r>
  </si>
  <si>
    <r>
      <rPr>
        <sz val="7"/>
        <color theme="1"/>
        <rFont val="Arial"/>
      </rPr>
      <t xml:space="preserve">con un </t>
    </r>
    <r>
      <rPr>
        <b/>
        <sz val="7"/>
        <color theme="1"/>
        <rFont val="Arial"/>
      </rPr>
      <t xml:space="preserve">paraguas azul junto a la fuente </t>
    </r>
    <r>
      <rPr>
        <sz val="7"/>
        <color theme="1"/>
        <rFont val="Arial"/>
      </rPr>
      <t>de la plaza.</t>
    </r>
  </si>
  <si>
    <t>Recomendamos estar en el punto de encuentro al menos 15</t>
  </si>
  <si>
    <t>minutos antes del inicio del tour.</t>
  </si>
  <si>
    <r>
      <rPr>
        <sz val="6"/>
        <color theme="1"/>
        <rFont val="Poppins"/>
      </rPr>
      <t xml:space="preserve">  </t>
    </r>
    <r>
      <rPr>
        <sz val="9"/>
        <color theme="1"/>
        <rFont val="Poppins Bold"/>
      </rPr>
      <t>¹</t>
    </r>
    <r>
      <rPr>
        <sz val="6"/>
        <color theme="1"/>
        <rFont val="Poppins Bold"/>
      </rPr>
      <t>IDIOMA / LENGUAGE</t>
    </r>
  </si>
  <si>
    <t xml:space="preserve">  Toda la información de la actividad: https://www.civitatis.com/es/madrid/tour-madrid-borbones/</t>
  </si>
  <si>
    <t xml:space="preserve">   Tour por Chueca y Malasaña - Tour en español</t>
  </si>
  <si>
    <t>A30777643</t>
  </si>
  <si>
    <r>
      <rPr>
        <sz val="6"/>
        <color theme="1"/>
        <rFont val="Poppins"/>
      </rPr>
      <t>ESPAÑOL</t>
    </r>
    <r>
      <rPr>
        <sz val="9"/>
        <color theme="1"/>
        <rFont val="Poppins"/>
      </rPr>
      <t>¹</t>
    </r>
  </si>
  <si>
    <t>Metro Chueca</t>
  </si>
  <si>
    <t xml:space="preserve">10 minutos antes de la hora indicada, debési presentaros en el </t>
  </si>
  <si>
    <t>siguiente punto en Madrid: salida de la estación de metro</t>
  </si>
  <si>
    <r>
      <rPr>
        <b/>
        <sz val="7"/>
        <color theme="1"/>
        <rFont val="Calibri"/>
      </rPr>
      <t>Chueca.</t>
    </r>
    <r>
      <rPr>
        <sz val="7"/>
        <color theme="1"/>
        <rFont val="Calibri"/>
      </rPr>
      <t xml:space="preserve"> Se ruega puntualidad.</t>
    </r>
  </si>
  <si>
    <t>Para ser identificado, vuestro guía llevará un paraguas de color</t>
  </si>
  <si>
    <t>azul con el logotipo de Todo Tours.</t>
  </si>
  <si>
    <r>
      <rPr>
        <sz val="6"/>
        <color theme="1"/>
        <rFont val="Poppins"/>
      </rPr>
      <t xml:space="preserve">  </t>
    </r>
    <r>
      <rPr>
        <sz val="9"/>
        <color theme="1"/>
        <rFont val="Poppins Bold"/>
      </rPr>
      <t>¹</t>
    </r>
    <r>
      <rPr>
        <sz val="6"/>
        <color theme="1"/>
        <rFont val="Poppins Bold"/>
      </rPr>
      <t>IDIOMA / LENGUAGE</t>
    </r>
  </si>
  <si>
    <t xml:space="preserve">  Toda la información de la actividad: https://www.civitatis.com/es/madrid/tour-chueca-malasana/</t>
  </si>
  <si>
    <t xml:space="preserve">   Tour de los fantasmas de Madrid - Tour en Español</t>
  </si>
  <si>
    <t>A30777644</t>
  </si>
  <si>
    <t>20:30 h</t>
  </si>
  <si>
    <r>
      <rPr>
        <sz val="6"/>
        <color theme="1"/>
        <rFont val="Poppins"/>
      </rPr>
      <t>ESPAÑOL</t>
    </r>
    <r>
      <rPr>
        <sz val="9"/>
        <color theme="1"/>
        <rFont val="Poppins"/>
      </rPr>
      <t>¹</t>
    </r>
  </si>
  <si>
    <t>La plaza de la Luna.</t>
  </si>
  <si>
    <t>Nos encontramos frente a la comisaria de policia municipal de</t>
  </si>
  <si>
    <t>la Plaza de la Luna de Madrid (Plaza  Sta. María Soledad Torres)</t>
  </si>
  <si>
    <t>Acosta, 2, 28004 Madrid).</t>
  </si>
  <si>
    <t>Os pedimos que estéis allí con 15 minutos de antelación.</t>
  </si>
  <si>
    <r>
      <rPr>
        <sz val="6"/>
        <color theme="1"/>
        <rFont val="Poppins"/>
      </rPr>
      <t xml:space="preserve">  </t>
    </r>
    <r>
      <rPr>
        <sz val="9"/>
        <color theme="1"/>
        <rFont val="Poppins Bold"/>
      </rPr>
      <t>¹</t>
    </r>
    <r>
      <rPr>
        <sz val="6"/>
        <color theme="1"/>
        <rFont val="Poppins Bold"/>
      </rPr>
      <t>IDIOMA / LENGUAGE</t>
    </r>
  </si>
  <si>
    <t xml:space="preserve">  Toda la información de la actividad: https://www.civitatis.com/es/madrid/tour-madrid-fanstasmas/</t>
  </si>
  <si>
    <t xml:space="preserve">   Tour por el parque el Capricho - Tour en Español</t>
  </si>
  <si>
    <t>A3077765</t>
  </si>
  <si>
    <r>
      <rPr>
        <sz val="6"/>
        <color theme="1"/>
        <rFont val="Poppins"/>
      </rPr>
      <t>ESPAÑOL</t>
    </r>
    <r>
      <rPr>
        <sz val="9"/>
        <color theme="1"/>
        <rFont val="Poppins"/>
      </rPr>
      <t>¹</t>
    </r>
  </si>
  <si>
    <r>
      <rPr>
        <sz val="6"/>
        <color theme="1"/>
        <rFont val="Poppins"/>
      </rPr>
      <t xml:space="preserve">  </t>
    </r>
    <r>
      <rPr>
        <sz val="9"/>
        <color theme="1"/>
        <rFont val="Poppins Bold"/>
      </rPr>
      <t>¹</t>
    </r>
    <r>
      <rPr>
        <sz val="6"/>
        <color theme="1"/>
        <rFont val="Poppins Bold"/>
      </rPr>
      <t>IDIOMA / LENGUAGE</t>
    </r>
  </si>
  <si>
    <t>Contbilidad</t>
  </si>
  <si>
    <t>VIAJE MADRID</t>
  </si>
  <si>
    <t>Asesor</t>
  </si>
  <si>
    <t>Titular</t>
  </si>
  <si>
    <t>Correo Electronico</t>
  </si>
  <si>
    <t>Vuelos</t>
  </si>
  <si>
    <t>Hotel</t>
  </si>
  <si>
    <t>Traslados</t>
  </si>
  <si>
    <t>Tiquetes Transf Baratos</t>
  </si>
  <si>
    <t>Tours</t>
  </si>
  <si>
    <t>otros</t>
  </si>
  <si>
    <t>Asistencia médica</t>
  </si>
  <si>
    <t>magenta</t>
  </si>
  <si>
    <t>Freelance</t>
  </si>
  <si>
    <t>GANANCIA BRUTA</t>
  </si>
  <si>
    <t>Nombre</t>
  </si>
  <si>
    <t>Estas son la fechas más baratas para viajar reservando</t>
  </si>
  <si>
    <t>Fechas</t>
  </si>
  <si>
    <t>precios por persona Equipaje 10kg</t>
  </si>
  <si>
    <t>Migrante</t>
  </si>
  <si>
    <t>Hostal</t>
  </si>
  <si>
    <t>3 Estrellas</t>
  </si>
  <si>
    <t>Total de vuelos</t>
  </si>
  <si>
    <t>Abril</t>
  </si>
  <si>
    <t>Mayo</t>
  </si>
  <si>
    <t>Ganancia</t>
  </si>
  <si>
    <t>Junio</t>
  </si>
  <si>
    <t>Voucher Hotel</t>
  </si>
  <si>
    <t>Julio</t>
  </si>
  <si>
    <t>Pirañas</t>
  </si>
  <si>
    <t>Agosto</t>
  </si>
  <si>
    <t>Vuelo interno</t>
  </si>
  <si>
    <t>Septiembre</t>
  </si>
  <si>
    <t>Asistencia Médica</t>
  </si>
  <si>
    <t>Octubre</t>
  </si>
  <si>
    <t>Noviembre</t>
  </si>
  <si>
    <t>Diciembre</t>
  </si>
  <si>
    <t>LIQUIDACIÓN MADRID</t>
  </si>
  <si>
    <t>Itagüí Calle 50 #46 - 08 Local 106</t>
  </si>
  <si>
    <t>Elaboración</t>
  </si>
  <si>
    <t>PAGO TOTAL PARA EL DÍA (Si no paga penalidad del 100% de los valores abonados por incumplimiento al contrato)</t>
  </si>
  <si>
    <t xml:space="preserve">AEROLINEA </t>
  </si>
  <si>
    <t>EQUIPAJE</t>
  </si>
  <si>
    <t>10kg</t>
  </si>
  <si>
    <t>Código</t>
  </si>
  <si>
    <t>IDA</t>
  </si>
  <si>
    <t>REGRESO</t>
  </si>
  <si>
    <t>Asignación de sillas</t>
  </si>
  <si>
    <t>si la aerolinea cambia los horarios de vuelos ofrece reacomodación o un bono por el valor del tiquete</t>
  </si>
  <si>
    <t xml:space="preserve">ESTE PLAN ES PROMOCIONAL NO PERMITE CAMBIOS NI REEMBOLSOS* </t>
  </si>
  <si>
    <t xml:space="preserve">*Permitidas las reprogramaciones con los comprobantes de causa mayor sujetos </t>
  </si>
  <si>
    <t>a aprobación por la aerolinea y el hotel</t>
  </si>
  <si>
    <t>Concepto</t>
  </si>
  <si>
    <t>$ Unitario</t>
  </si>
  <si>
    <t>Impuestos</t>
  </si>
  <si>
    <t>TOTAL</t>
  </si>
  <si>
    <t>IMPUESTOS</t>
  </si>
  <si>
    <t>Tarifa Base Comisionable</t>
  </si>
  <si>
    <t>% Descuento</t>
  </si>
  <si>
    <t>Total Descuento</t>
  </si>
  <si>
    <t>Neto a pagar</t>
  </si>
  <si>
    <t>¿A QUIEN LE VAMOS A FACTURAR?</t>
  </si>
  <si>
    <t>CORAZON VIAJERO GRUPO EMPRESARIAL NIT 901689159 AHORROS BANCOLOMBIA  016 0000 2697</t>
  </si>
  <si>
    <t>ACOMODACIÓN</t>
  </si>
  <si>
    <t>HABITACION 1</t>
  </si>
  <si>
    <t>Transferencia bancaria es gratis por la App, sucursal virtual y cajero Sí es consignación bancaria sumar $12.000</t>
  </si>
  <si>
    <t xml:space="preserve"> que serán descontados como comisión por parte del banco Por link de compra sumar 4% que es la comisón de la plataforma</t>
  </si>
  <si>
    <t xml:space="preserve">                      Madrid</t>
  </si>
  <si>
    <t xml:space="preserve">  Viajando con mi</t>
  </si>
  <si>
    <t>FECHA DE VIAJE</t>
  </si>
  <si>
    <t>Desde</t>
  </si>
  <si>
    <t>Rionegro</t>
  </si>
  <si>
    <r>
      <rPr>
        <b/>
        <sz val="11"/>
        <color rgb="FFFF0000"/>
        <rFont val="Poppins"/>
      </rPr>
      <t>♥</t>
    </r>
    <r>
      <rPr>
        <b/>
        <sz val="11"/>
        <color theme="1"/>
        <rFont val="Poppins"/>
      </rPr>
      <t xml:space="preserve"> Viajeros</t>
    </r>
  </si>
  <si>
    <t>"Este viaje está diseñado para que viajes con toda tranquilidad a la madre Patria</t>
  </si>
  <si>
    <t>cumpliendo todos los requisitos migratorios"</t>
  </si>
  <si>
    <t>Ida</t>
  </si>
  <si>
    <t>Aérolinea</t>
  </si>
  <si>
    <t>Escala</t>
  </si>
  <si>
    <t>Directo</t>
  </si>
  <si>
    <t>Regreso</t>
  </si>
  <si>
    <t>Tiquete aéreo</t>
  </si>
  <si>
    <t>Equipaje de mano 158cm</t>
  </si>
  <si>
    <t>Tiquete de regreso¹</t>
  </si>
  <si>
    <t>Alojamiento elegido¹</t>
  </si>
  <si>
    <t>Tarjeta de asistencia médica¹</t>
  </si>
  <si>
    <t>Tour por Madrid¹</t>
  </si>
  <si>
    <t>Tour Barrio Las Letras¹</t>
  </si>
  <si>
    <t>Tour Parque el Capricho¹</t>
  </si>
  <si>
    <t>Tour de las Reinas¹</t>
  </si>
  <si>
    <t xml:space="preserve">        No incluye servicios ni gastos no especificificados en el plan</t>
  </si>
  <si>
    <t>¹ Sí toma el plan migrante (¹) los servicios son voucher para cumplir con los requisitos</t>
  </si>
  <si>
    <t>Alimentos</t>
  </si>
  <si>
    <t>Valor por persona</t>
  </si>
  <si>
    <t>Migrante¹</t>
  </si>
  <si>
    <t>n/a</t>
  </si>
  <si>
    <t>Desayunos</t>
  </si>
  <si>
    <t>4 Estrellas</t>
  </si>
  <si>
    <t>(0 a 23meses)</t>
  </si>
  <si>
    <t>Reserva con</t>
  </si>
  <si>
    <t xml:space="preserve">                                       Pagos con tarjeta o link generan un cargo adicional del 4%</t>
  </si>
  <si>
    <t>Mi viaje a Madrid</t>
  </si>
  <si>
    <t>Equipaje</t>
  </si>
  <si>
    <t>Aerolinea</t>
  </si>
  <si>
    <t xml:space="preserve">•  Es su obligación tener el pasaporte vigente con mínimo 6 meses de vida; • Si viaja con menores de edad registro civil </t>
  </si>
  <si>
    <t>original, pasaporte y permiso de salida  del país notariado. •	 Tener clara su fecha de viaje y llegar temprano al aeropuerto.</t>
  </si>
  <si>
    <t>• 	No debe tener ningún impedimento legal: Dícese caución alimentaria o de otra índole. • 	Si después de 2 días de recibir</t>
  </si>
  <si>
    <t xml:space="preserve"> económicamente de correcciones posteriores.</t>
  </si>
  <si>
    <t>este documento el pasajero no notifica anomalías, se asume que los  servicios están correctos y será responsable</t>
  </si>
  <si>
    <t xml:space="preserve">La cuota inicial solicitada por el asesor garantiza la tarifa, si no viaja o no termina de pagar este valor no es reembolsable, </t>
  </si>
  <si>
    <t>• 	Sí no paga su viaje a tiempo o lo deja de pagar pierde los valores abonados por imcumplimiento de contrato.</t>
  </si>
  <si>
    <t>Camilo Betancur</t>
  </si>
  <si>
    <t>David Betancur</t>
  </si>
  <si>
    <t>Entrega de documentos</t>
  </si>
  <si>
    <t>Sí</t>
  </si>
  <si>
    <t>No</t>
  </si>
  <si>
    <t>Regreso aprox.</t>
  </si>
  <si>
    <t>Fecha viaje</t>
  </si>
  <si>
    <t>¿Proteger trayecto?</t>
  </si>
  <si>
    <t>Jose Acosta</t>
  </si>
  <si>
    <t>Jose Grisales</t>
  </si>
  <si>
    <t>Johnatan Ortiz</t>
  </si>
  <si>
    <t>Juan Parra</t>
  </si>
  <si>
    <t>Cristian Sierra</t>
  </si>
  <si>
    <t>Valentina Agudelo</t>
  </si>
  <si>
    <t>Rubilio Hernandez</t>
  </si>
  <si>
    <t>Victor Castrillon</t>
  </si>
  <si>
    <t>Juan Pizarro</t>
  </si>
  <si>
    <t>José Mercado</t>
  </si>
  <si>
    <t>Juan Grisales 1</t>
  </si>
  <si>
    <t>Juan Grisales 2</t>
  </si>
  <si>
    <t>Daniel Castillo</t>
  </si>
  <si>
    <t>Edison Ospina</t>
  </si>
  <si>
    <t>Manuel Grisales</t>
  </si>
  <si>
    <t>Cuentas</t>
  </si>
  <si>
    <t>Clientes</t>
  </si>
  <si>
    <t>Email</t>
  </si>
  <si>
    <t>GA Viajes (901797490-4) Medellín CL 49 20 B 456  reservas@gaviajes.com</t>
  </si>
  <si>
    <t>Infinity Travel sas (901253131-0) Medellin CL 32 EE 76 63 contabilidad@infinitytravel.com.co</t>
  </si>
  <si>
    <t>Entre mares: Sandra Milena Restrepo Rendón (43100899-1) Medellín CR67 92F 33 P2 smrestrepo@gmail.com</t>
  </si>
  <si>
    <t>Caribeñita Tours: Nila Cristina Betancur Melchor (43110528-5) Bello DG 67 43 37 vyecaribenita@gmail.com</t>
  </si>
  <si>
    <t>Ana Maritza Arango (43275121-1) Medellín CR 53 D D 9 A SUR 41 anaarango62@gmail.com</t>
  </si>
  <si>
    <t>Amparo Bolivar Serrano (42772647-1) Itagui CR 48 73 A 13  amparitobolivar@hotmail.com</t>
  </si>
  <si>
    <t>Adventours: Ewdin Fernando Londoño Lerma (86014749-1) Granada Meta Cr 13 CL 25 LC 222 ewdinf@gmail.com</t>
  </si>
  <si>
    <t>Jeff Gaviria (1036634948-1) Jefferson Alexander Gaviria Duque (1036634948-1) Medellin CL 90 CR 72 100 jeffgaviriatravel@gmail.com</t>
  </si>
  <si>
    <t>Jorge Alberto Garcia Castro (70512844-1) Envigado CL27 D sur b 101 ap 406 jorgeagarc@yahoo.es</t>
  </si>
  <si>
    <t>Agencia de Viajes Latin American Tours SAS (901522426-2) Medellin Cr 74 48 37 loc 325 reservas@latinamericantours.com.co</t>
  </si>
  <si>
    <t>LR Turismo: Laura Cuartas Restrepo (1001360018-0) Bello AV36C 65A 26 reservasagencia03@gmail.com</t>
  </si>
  <si>
    <t>Maria Camila Rincon Patiño (1000633939-8) Medellin CL63AH 99 85 Rinconpatinoc@gmail.com</t>
  </si>
  <si>
    <t>Yulieth Lorena Rodas Patiño (243955002-8) Medellin Cr 51 51 47 loc3251 lorenarodas886@gmail.com</t>
  </si>
  <si>
    <t>Martha Lucia Usuga Higuita (43601903-1) Pereira - Finca Guayabito marthausuga1996@gmail.com</t>
  </si>
  <si>
    <t>Melos Tours: Emerson Otero Collazos (94382436-8) Cali Calle 63B 4D 04  eotero@emcali.net.co</t>
  </si>
  <si>
    <t>Octava Maravilla: Daniel Patiño Montoya (1001725065-5) Bello AV 44 C DG 63 29 IN 301 patinod16@gmail.com</t>
  </si>
  <si>
    <t>Agencia de Viajes Sol Mar y Luna sas (900826439-1) Medellin Cr 51 #51 47 LC 102 B yuly@solmaryluna.com</t>
  </si>
  <si>
    <t>SR Travel (901051558-4) Medellin cr65 13 157 lc 152 srtravelcolombia@gmail.com</t>
  </si>
  <si>
    <t>Universal Tours: Aida Luz Quesada Varon (36347844-0) Rionegro CL 44 B 59 06 universaltourscol@gmail.com</t>
  </si>
  <si>
    <t>Viaje Vibrante: Erika Patiño Ramirez (1037622947-4) Medellin CL 2 B Sur 78 B 06 erika91022@gmail.com</t>
  </si>
  <si>
    <t>VIAJEMOS NG S.A.S: (901743974-5) Medellin CR 74 48 37 contabilidad.viajemosng@gmail.com</t>
  </si>
  <si>
    <t>VIAJEROS JM AGENCIA DE VIAJES Y TURISMO SAS (901677846-8) Medellín CR 64 96 A 384 facturacionelectronicavjm@gmail.com</t>
  </si>
  <si>
    <t>Viajes Euro (1038409691-6) Marinilla CR 31 28 05 IN 204 mariak.4891@gmail.com</t>
  </si>
  <si>
    <t>Corazon Viajero Grupo Empresarial (901689159-8) Itagui CL 50 46 08 LOC 106 corazonviajeroagencia@gmail.com</t>
  </si>
  <si>
    <t>Formularios de viaje: Check in y Checkmig</t>
  </si>
  <si>
    <t>CONFIRMACIÓN DE VIAJE A</t>
  </si>
  <si>
    <t>Paisaport (901722757-3) Medellin CALLE 46A 68 A 33 APT 102 Xcontabilidad.paisaport@gmail.com</t>
  </si>
  <si>
    <t>N / A</t>
  </si>
  <si>
    <t>Incluye:</t>
  </si>
  <si>
    <t>• 	 El check in debes reclamarlo en el mostrador de tu aérolinea 4 horas antes de tu vuelo.</t>
  </si>
  <si>
    <t>La explotación y abuso sexual de menores es un delito grave sancionado penalmente según la Ley 679 de 2001.</t>
  </si>
  <si>
    <t>v10</t>
  </si>
  <si>
    <t>Escribir otro</t>
  </si>
  <si>
    <t>contabilidad@viajesyturismo.com</t>
  </si>
  <si>
    <t>Norteamérica</t>
  </si>
  <si>
    <t>Europa Schengen</t>
  </si>
  <si>
    <t>Caribe</t>
  </si>
  <si>
    <t>Suramérica</t>
  </si>
  <si>
    <t>Asia</t>
  </si>
  <si>
    <t>Plus 60</t>
  </si>
  <si>
    <t>de cupos; Esta reserva es no reembolsable y los cambios generan costos.</t>
  </si>
  <si>
    <t>Cel 305 228 6222</t>
  </si>
  <si>
    <t>T. Débito</t>
  </si>
  <si>
    <t>T. Crédito</t>
  </si>
  <si>
    <t>Pse</t>
  </si>
  <si>
    <t>DolarApp</t>
  </si>
  <si>
    <t>Wompi</t>
  </si>
  <si>
    <t>Global 66</t>
  </si>
  <si>
    <t>Nequi</t>
  </si>
  <si>
    <t>Davivienda</t>
  </si>
  <si>
    <t>Consignación</t>
  </si>
  <si>
    <t>Transferencia</t>
  </si>
  <si>
    <t>Cruce de cuenta</t>
  </si>
  <si>
    <t>Dólares</t>
  </si>
  <si>
    <t>Euros</t>
  </si>
  <si>
    <t>Fiao</t>
  </si>
  <si>
    <t>Bancolombia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</si>
</sst>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8" formatCode="&quot;$&quot;\ #,##0.00;[Red]\-&quot;$&quot;\ #,##0.00"/>
    <numFmt numFmtId="164" formatCode="[$-240A]d&quot; de &quot;mmmm&quot; de &quot;yyyy"/>
    <numFmt numFmtId="165" formatCode="[$-F800]dddd\,\ mmmm\ dd\,\ yyyy"/>
    <numFmt numFmtId="166" formatCode="d/m/yyyy"/>
    <numFmt numFmtId="167" formatCode="&quot;$&quot;\ #,##0"/>
    <numFmt numFmtId="168" formatCode="#,##0_ ;[Red]\-#,##0\ "/>
    <numFmt numFmtId="169" formatCode="_-&quot;$&quot;\ * #,##0_-;\-&quot;$&quot;\ * #,##0_-;_-&quot;$&quot;\ * &quot;-&quot;??_-;_-@"/>
  </numFmts>
  <fonts count="1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Poppins"/>
    </font>
    <font>
      <b/>
      <sz val="11"/>
      <color theme="1"/>
      <name val="Poppins"/>
    </font>
    <font>
      <sz val="11"/>
      <name val="Calibri"/>
    </font>
    <font>
      <b/>
      <i/>
      <sz val="11"/>
      <color theme="1"/>
      <name val="Poppins"/>
    </font>
    <font>
      <b/>
      <sz val="8"/>
      <color theme="1"/>
      <name val="Poppins"/>
    </font>
    <font>
      <sz val="8"/>
      <color theme="1"/>
      <name val="Poppins"/>
    </font>
    <font>
      <b/>
      <sz val="11"/>
      <color rgb="FFFF0000"/>
      <name val="Poppins"/>
    </font>
    <font>
      <b/>
      <sz val="7"/>
      <color theme="1"/>
      <name val="Poppins"/>
    </font>
    <font>
      <sz val="7"/>
      <color theme="1"/>
      <name val="Poppins"/>
    </font>
    <font>
      <i/>
      <sz val="7"/>
      <color theme="1"/>
      <name val="Poppins"/>
    </font>
    <font>
      <b/>
      <sz val="6"/>
      <color theme="1"/>
      <name val="Poppins"/>
    </font>
    <font>
      <sz val="9"/>
      <color theme="1"/>
      <name val="Poppins"/>
    </font>
    <font>
      <sz val="10"/>
      <color theme="1"/>
      <name val="Poppins"/>
    </font>
    <font>
      <sz val="11"/>
      <color theme="1"/>
      <name val="Calibri"/>
    </font>
    <font>
      <b/>
      <sz val="10"/>
      <color theme="1"/>
      <name val="Poppins"/>
    </font>
    <font>
      <sz val="8"/>
      <color theme="1"/>
      <name val="Calibri"/>
    </font>
    <font>
      <b/>
      <sz val="8"/>
      <color theme="1"/>
      <name val="Calibri"/>
    </font>
    <font>
      <b/>
      <sz val="11"/>
      <color theme="1"/>
      <name val="Calibri"/>
    </font>
    <font>
      <sz val="7"/>
      <color theme="1"/>
      <name val="Calibri"/>
    </font>
    <font>
      <sz val="9"/>
      <color theme="0"/>
      <name val="Poppins"/>
    </font>
    <font>
      <sz val="8"/>
      <color theme="0"/>
      <name val="Poppins"/>
    </font>
    <font>
      <sz val="8"/>
      <color rgb="FFFF0000"/>
      <name val="Poppins"/>
    </font>
    <font>
      <sz val="6"/>
      <color theme="1"/>
      <name val="Poppins"/>
    </font>
    <font>
      <sz val="9"/>
      <color theme="1"/>
      <name val="Arial"/>
    </font>
    <font>
      <b/>
      <sz val="11"/>
      <color theme="1"/>
      <name val="Arial"/>
    </font>
    <font>
      <b/>
      <sz val="9"/>
      <color theme="1"/>
      <name val="Arial"/>
    </font>
    <font>
      <b/>
      <sz val="9"/>
      <color rgb="FFF89A1E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1"/>
      <color theme="0"/>
      <name val="Poppins"/>
    </font>
    <font>
      <sz val="11"/>
      <color rgb="FF000000"/>
      <name val="Poppins"/>
    </font>
    <font>
      <sz val="9"/>
      <color theme="0"/>
      <name val="Calibri"/>
    </font>
    <font>
      <sz val="11"/>
      <color theme="0"/>
      <name val="Calibri"/>
    </font>
    <font>
      <sz val="9"/>
      <color theme="1"/>
      <name val="Calibri"/>
    </font>
    <font>
      <sz val="9"/>
      <color rgb="FF000000"/>
      <name val="Calibri"/>
    </font>
    <font>
      <sz val="7"/>
      <color rgb="FFF70859"/>
      <name val="Arial"/>
    </font>
    <font>
      <b/>
      <sz val="8"/>
      <color theme="0"/>
      <name val="Arial"/>
    </font>
    <font>
      <b/>
      <sz val="10"/>
      <color theme="0"/>
      <name val="Arial"/>
    </font>
    <font>
      <b/>
      <sz val="5"/>
      <color rgb="FFF70859"/>
      <name val="Arial"/>
    </font>
    <font>
      <sz val="6"/>
      <color theme="0"/>
      <name val="Poppins"/>
    </font>
    <font>
      <b/>
      <sz val="7"/>
      <color theme="1"/>
      <name val="Arial"/>
    </font>
    <font>
      <u/>
      <sz val="7"/>
      <color rgb="FF272727"/>
      <name val="Arial"/>
    </font>
    <font>
      <sz val="7"/>
      <color rgb="FF272727"/>
      <name val="Arial"/>
    </font>
    <font>
      <sz val="7"/>
      <color rgb="FF272727"/>
      <name val="Calibri"/>
    </font>
    <font>
      <sz val="6"/>
      <color theme="0"/>
      <name val="ADLaM Display"/>
    </font>
    <font>
      <sz val="5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6"/>
      <color rgb="FF000000"/>
      <name val="Poppins"/>
    </font>
    <font>
      <sz val="6"/>
      <color rgb="FFFFFFFF"/>
      <name val="Poppins"/>
    </font>
    <font>
      <sz val="6"/>
      <color rgb="FFFFFFFF"/>
      <name val="ADLaM Display"/>
    </font>
    <font>
      <b/>
      <sz val="7"/>
      <color rgb="FF000000"/>
      <name val="Arial"/>
    </font>
    <font>
      <sz val="7"/>
      <color rgb="FF000000"/>
      <name val="Calibri"/>
    </font>
    <font>
      <sz val="7"/>
      <color rgb="FF000000"/>
      <name val="Poppins"/>
    </font>
    <font>
      <sz val="5"/>
      <color rgb="FF000000"/>
      <name val="Calibri"/>
    </font>
    <font>
      <b/>
      <sz val="10"/>
      <color theme="0"/>
      <name val="Poppins"/>
    </font>
    <font>
      <sz val="7"/>
      <color theme="1"/>
      <name val="Arial"/>
    </font>
    <font>
      <sz val="5"/>
      <color theme="1"/>
      <name val="Poppins"/>
    </font>
    <font>
      <u/>
      <sz val="11"/>
      <color theme="1"/>
      <name val="Calibri"/>
    </font>
    <font>
      <b/>
      <sz val="9"/>
      <color theme="1"/>
      <name val="Poppins"/>
    </font>
    <font>
      <b/>
      <sz val="12"/>
      <color theme="1"/>
      <name val="Poppins"/>
    </font>
    <font>
      <u/>
      <sz val="9"/>
      <color theme="1"/>
      <name val="Poppins"/>
    </font>
    <font>
      <b/>
      <sz val="11"/>
      <color rgb="FF00B050"/>
      <name val="Poppins"/>
    </font>
    <font>
      <b/>
      <sz val="9"/>
      <color rgb="FF00B050"/>
      <name val="Poppins"/>
    </font>
    <font>
      <sz val="11"/>
      <color rgb="FFFF0000"/>
      <name val="Calibri"/>
    </font>
    <font>
      <b/>
      <u/>
      <sz val="8"/>
      <color rgb="FF0000FF"/>
      <name val="Poppins"/>
    </font>
    <font>
      <b/>
      <sz val="8"/>
      <color rgb="FFFF0000"/>
      <name val="Poppins"/>
    </font>
    <font>
      <b/>
      <sz val="6"/>
      <color rgb="FFFF0000"/>
      <name val="Poppins"/>
    </font>
    <font>
      <b/>
      <sz val="7"/>
      <color rgb="FFFF0000"/>
      <name val="Poppins"/>
    </font>
    <font>
      <sz val="8"/>
      <color rgb="FF44546A"/>
      <name val="Poppins"/>
    </font>
    <font>
      <b/>
      <sz val="28"/>
      <color theme="1"/>
      <name val="Poppins"/>
    </font>
    <font>
      <b/>
      <u/>
      <sz val="11"/>
      <color rgb="FF0000FF"/>
      <name val="Poppins"/>
    </font>
    <font>
      <i/>
      <sz val="9"/>
      <color theme="1"/>
      <name val="Poppins"/>
    </font>
    <font>
      <i/>
      <sz val="10"/>
      <color theme="1"/>
      <name val="Poppins"/>
    </font>
    <font>
      <i/>
      <sz val="8"/>
      <color theme="1"/>
      <name val="Poppins"/>
    </font>
    <font>
      <i/>
      <sz val="11"/>
      <color rgb="FFFF0000"/>
      <name val="Poppins"/>
    </font>
    <font>
      <sz val="11"/>
      <color rgb="FFFF0000"/>
      <name val="Poppins"/>
    </font>
    <font>
      <b/>
      <sz val="11"/>
      <color rgb="FF525252"/>
      <name val="Poppins"/>
    </font>
    <font>
      <b/>
      <sz val="11"/>
      <color rgb="FFF1C200"/>
      <name val="Poppins"/>
    </font>
    <font>
      <sz val="11"/>
      <color rgb="FFF1C200"/>
      <name val="Poppins"/>
    </font>
    <font>
      <b/>
      <sz val="11"/>
      <color rgb="FF5DC0B8"/>
      <name val="Poppins"/>
    </font>
    <font>
      <sz val="11"/>
      <color rgb="FF5DC0B8"/>
      <name val="Poppins"/>
    </font>
    <font>
      <sz val="11"/>
      <color theme="0"/>
      <name val="Poppins"/>
    </font>
    <font>
      <b/>
      <u/>
      <sz val="8"/>
      <color theme="1"/>
      <name val="Poppins"/>
    </font>
    <font>
      <b/>
      <sz val="10"/>
      <color rgb="FFC00000"/>
      <name val="Poppins"/>
    </font>
    <font>
      <b/>
      <sz val="9"/>
      <color rgb="FFC00000"/>
      <name val="Poppins"/>
    </font>
    <font>
      <sz val="11"/>
      <color rgb="FF00B050"/>
      <name val="Calibri"/>
    </font>
    <font>
      <sz val="11"/>
      <color rgb="FFBFBFBF"/>
      <name val="Calibri"/>
    </font>
    <font>
      <u/>
      <sz val="9"/>
      <color rgb="FF1D1DF0"/>
      <name val="Calibri (Cuerpo)"/>
    </font>
    <font>
      <sz val="7"/>
      <color theme="1"/>
      <name val="Poppins Bold"/>
    </font>
    <font>
      <sz val="9"/>
      <color theme="1"/>
      <name val="Poppins Bold"/>
    </font>
    <font>
      <sz val="6"/>
      <color theme="1"/>
      <name val="Poppins Bold"/>
    </font>
    <font>
      <sz val="9"/>
      <color rgb="FF000000"/>
      <name val="Poppins"/>
    </font>
    <font>
      <sz val="7"/>
      <color rgb="FF000000"/>
      <name val="Poppins Bold"/>
    </font>
    <font>
      <sz val="7"/>
      <color rgb="FF000000"/>
      <name val="Arial"/>
    </font>
    <font>
      <b/>
      <sz val="7"/>
      <color rgb="FF000000"/>
      <name val="Calibri"/>
    </font>
    <font>
      <b/>
      <sz val="7"/>
      <color theme="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i/>
      <sz val="8"/>
      <color theme="3" tint="4.9989318521683403E-2"/>
      <name val="Poppins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rebuchet MS"/>
      <family val="2"/>
    </font>
    <font>
      <sz val="11"/>
      <color rgb="FFFF0000"/>
      <name val="Calibri"/>
      <family val="2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scheme val="minor"/>
    </font>
    <font>
      <sz val="7"/>
      <name val="Calibri"/>
      <family val="2"/>
    </font>
    <font>
      <i/>
      <sz val="7"/>
      <name val="Calibri"/>
      <family val="2"/>
    </font>
    <font>
      <sz val="7"/>
      <color theme="1"/>
      <name val="Calibri"/>
      <family val="2"/>
    </font>
    <font>
      <sz val="7"/>
      <color theme="1"/>
      <name val="Calibri"/>
      <family val="2"/>
      <scheme val="minor"/>
    </font>
    <font>
      <sz val="7"/>
      <name val="Poppins"/>
    </font>
    <font>
      <b/>
      <sz val="8"/>
      <color theme="1"/>
      <name val="Calibri"/>
      <family val="2"/>
    </font>
    <font>
      <sz val="6.5"/>
      <color theme="1"/>
      <name val="Poppins"/>
    </font>
    <font>
      <sz val="11"/>
      <color rgb="FF00B050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9CC2E5"/>
        <bgColor rgb="FF9CC2E5"/>
      </patternFill>
    </fill>
    <fill>
      <patternFill patternType="solid">
        <fgColor rgb="FF969696"/>
        <bgColor rgb="FF969696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990000"/>
        <bgColor rgb="FF990000"/>
      </patternFill>
    </fill>
    <fill>
      <patternFill patternType="solid">
        <fgColor rgb="FFFF9999"/>
        <bgColor rgb="FFFF9999"/>
      </patternFill>
    </fill>
    <fill>
      <patternFill patternType="solid">
        <fgColor rgb="FFF4CCCC"/>
        <bgColor rgb="FFF4CCCC"/>
      </patternFill>
    </fill>
    <fill>
      <patternFill patternType="solid">
        <fgColor rgb="FFA61C00"/>
        <bgColor rgb="FFA61C00"/>
      </patternFill>
    </fill>
    <fill>
      <patternFill patternType="solid">
        <fgColor rgb="FFEA9999"/>
        <bgColor rgb="FFEA9999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C55A11"/>
        <bgColor rgb="FFC55A11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548135"/>
        <bgColor rgb="FF548135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BF9000"/>
        <bgColor rgb="FFBF9000"/>
      </patternFill>
    </fill>
    <fill>
      <patternFill patternType="solid">
        <fgColor rgb="FFFFE598"/>
        <bgColor rgb="FFFFE598"/>
      </patternFill>
    </fill>
    <fill>
      <patternFill patternType="solid">
        <fgColor rgb="FF038795"/>
        <bgColor rgb="FF038795"/>
      </patternFill>
    </fill>
    <fill>
      <patternFill patternType="solid">
        <fgColor rgb="FFD3F8F9"/>
        <bgColor rgb="FFD3F8F9"/>
      </patternFill>
    </fill>
    <fill>
      <patternFill patternType="solid">
        <fgColor rgb="FFACEAF2"/>
        <bgColor rgb="FFACEAF2"/>
      </patternFill>
    </fill>
    <fill>
      <patternFill patternType="solid">
        <fgColor rgb="FF00508E"/>
        <bgColor rgb="FF00508E"/>
      </patternFill>
    </fill>
    <fill>
      <patternFill patternType="solid">
        <fgColor rgb="FFF70859"/>
        <bgColor rgb="FFF70859"/>
      </patternFill>
    </fill>
    <fill>
      <patternFill patternType="solid">
        <fgColor rgb="FFB6B6B6"/>
        <bgColor rgb="FFB6B6B6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rgb="FF5DC0B8"/>
        <bgColor rgb="FF5DC0B8"/>
      </patternFill>
    </fill>
    <fill>
      <patternFill patternType="solid">
        <fgColor rgb="FFF1C200"/>
        <bgColor rgb="FFF1C200"/>
      </patternFill>
    </fill>
    <fill>
      <patternFill patternType="solid">
        <fgColor rgb="FF542462"/>
        <bgColor rgb="FF542462"/>
      </patternFill>
    </fill>
    <fill>
      <patternFill patternType="solid">
        <fgColor rgb="FFCCCCFF"/>
        <bgColor rgb="FFCCCCFF"/>
      </patternFill>
    </fill>
    <fill>
      <patternFill patternType="solid">
        <fgColor rgb="FFE7E6E6"/>
        <bgColor rgb="FFE7E6E6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D50F00"/>
        <bgColor rgb="FFD50F0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theme="2" tint="-4.9989318521683403E-2"/>
        <bgColor rgb="FFFEF2CB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ECECEC"/>
      </patternFill>
    </fill>
    <fill>
      <patternFill patternType="solid">
        <fgColor rgb="FFFFCCCC"/>
        <bgColor theme="0"/>
      </patternFill>
    </fill>
    <fill>
      <patternFill patternType="solid">
        <fgColor rgb="FFFFCCCC"/>
        <bgColor indexed="64"/>
      </patternFill>
    </fill>
  </fills>
  <borders count="1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/>
      <top/>
      <bottom style="thin">
        <color rgb="FFF89A1E"/>
      </bottom>
      <diagonal/>
    </border>
    <border>
      <left style="thin">
        <color rgb="FFFFC000"/>
      </left>
      <right/>
      <top style="thin">
        <color rgb="FFF89A1E"/>
      </top>
      <bottom style="thin">
        <color rgb="FFF89A1E"/>
      </bottom>
      <diagonal/>
    </border>
    <border>
      <left/>
      <right/>
      <top style="thin">
        <color rgb="FFF89A1E"/>
      </top>
      <bottom style="thin">
        <color rgb="FFF89A1E"/>
      </bottom>
      <diagonal/>
    </border>
    <border>
      <left/>
      <right style="thin">
        <color rgb="FFF89A1E"/>
      </right>
      <top style="thin">
        <color rgb="FFF89A1E"/>
      </top>
      <bottom style="thin">
        <color rgb="FFF89A1E"/>
      </bottom>
      <diagonal/>
    </border>
    <border>
      <left/>
      <right style="thin">
        <color rgb="FFDADADA"/>
      </right>
      <top/>
      <bottom/>
      <diagonal/>
    </border>
    <border>
      <left style="thin">
        <color rgb="FFDADADA"/>
      </left>
      <right/>
      <top/>
      <bottom style="thin">
        <color rgb="FFDADADA"/>
      </bottom>
      <diagonal/>
    </border>
    <border>
      <left/>
      <right style="thin">
        <color rgb="FFDADADA"/>
      </right>
      <top/>
      <bottom style="thin">
        <color rgb="FFDADADA"/>
      </bottom>
      <diagonal/>
    </border>
    <border>
      <left style="thin">
        <color rgb="FFDADADA"/>
      </left>
      <right/>
      <top/>
      <bottom/>
      <diagonal/>
    </border>
    <border>
      <left/>
      <right style="thin">
        <color rgb="FFDADADA"/>
      </right>
      <top/>
      <bottom/>
      <diagonal/>
    </border>
    <border>
      <left style="thin">
        <color rgb="FFDADADA"/>
      </left>
      <right style="thin">
        <color rgb="FFDADADA"/>
      </right>
      <top/>
      <bottom style="thin">
        <color rgb="FFDADADA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/>
      <right/>
      <top style="thin">
        <color rgb="FFDADADA"/>
      </top>
      <bottom/>
      <diagonal/>
    </border>
    <border>
      <left style="thin">
        <color rgb="FFDADADA"/>
      </left>
      <right style="thin">
        <color rgb="FFDADADA"/>
      </right>
      <top/>
      <bottom/>
      <diagonal/>
    </border>
    <border>
      <left style="thin">
        <color rgb="FFDADADA"/>
      </left>
      <right/>
      <top/>
      <bottom style="thin">
        <color rgb="FFDADADA"/>
      </bottom>
      <diagonal/>
    </border>
    <border>
      <left/>
      <right style="thin">
        <color rgb="FFDADADA"/>
      </right>
      <top/>
      <bottom style="thin">
        <color rgb="FFDADADA"/>
      </bottom>
      <diagonal/>
    </border>
    <border>
      <left style="thin">
        <color rgb="FFDADADA"/>
      </left>
      <right/>
      <top/>
      <bottom style="thin">
        <color rgb="FFDADADA"/>
      </bottom>
      <diagonal/>
    </border>
    <border>
      <left/>
      <right/>
      <top/>
      <bottom style="thin">
        <color rgb="FFDADADA"/>
      </bottom>
      <diagonal/>
    </border>
    <border>
      <left style="thin">
        <color rgb="FFDADADA"/>
      </left>
      <right style="thin">
        <color rgb="FFDADADA"/>
      </right>
      <top/>
      <bottom/>
      <diagonal/>
    </border>
    <border>
      <left/>
      <right style="thin">
        <color rgb="FFDADADA"/>
      </right>
      <top style="thin">
        <color rgb="FFDADADA"/>
      </top>
      <bottom/>
      <diagonal/>
    </border>
    <border>
      <left style="thin">
        <color rgb="FFDADADA"/>
      </left>
      <right/>
      <top/>
      <bottom/>
      <diagonal/>
    </border>
    <border>
      <left/>
      <right style="thin">
        <color rgb="FFDADADA"/>
      </right>
      <top/>
      <bottom/>
      <diagonal/>
    </border>
    <border>
      <left style="thin">
        <color rgb="FFDADADA"/>
      </left>
      <right style="thin">
        <color rgb="FFDADADA"/>
      </right>
      <top style="thin">
        <color rgb="FFDADADA"/>
      </top>
      <bottom/>
      <diagonal/>
    </border>
    <border>
      <left/>
      <right style="thin">
        <color rgb="FFDADADA"/>
      </right>
      <top/>
      <bottom style="thin">
        <color rgb="FFDADADA"/>
      </bottom>
      <diagonal/>
    </border>
    <border>
      <left style="thin">
        <color rgb="FFDADADA"/>
      </left>
      <right style="thin">
        <color rgb="FFDADADA"/>
      </right>
      <top/>
      <bottom style="thin">
        <color rgb="FFDADADA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/>
      <right/>
      <top style="thin">
        <color rgb="FFDADADA"/>
      </top>
      <bottom/>
      <diagonal/>
    </border>
    <border>
      <left/>
      <right style="thin">
        <color rgb="FFDADADA"/>
      </right>
      <top style="thin">
        <color rgb="FFDADADA"/>
      </top>
      <bottom/>
      <diagonal/>
    </border>
    <border>
      <left style="thin">
        <color rgb="FFF89A1E"/>
      </left>
      <right/>
      <top style="thin">
        <color rgb="FFF89A1E"/>
      </top>
      <bottom style="thin">
        <color rgb="FFF89A1E"/>
      </bottom>
      <diagonal/>
    </border>
    <border>
      <left/>
      <right/>
      <top/>
      <bottom style="thin">
        <color rgb="FFDADADA"/>
      </bottom>
      <diagonal/>
    </border>
    <border>
      <left style="thin">
        <color rgb="FFDADADA"/>
      </left>
      <right/>
      <top/>
      <bottom/>
      <diagonal/>
    </border>
    <border>
      <left/>
      <right style="thin">
        <color rgb="FFDADADA"/>
      </right>
      <top/>
      <bottom/>
      <diagonal/>
    </border>
    <border>
      <left/>
      <right/>
      <top style="thin">
        <color rgb="FFDADADA"/>
      </top>
      <bottom/>
      <diagonal/>
    </border>
    <border>
      <left style="thin">
        <color rgb="FFDADADA"/>
      </left>
      <right style="thin">
        <color rgb="FFDADADA"/>
      </right>
      <top/>
      <bottom/>
      <diagonal/>
    </border>
    <border>
      <left/>
      <right/>
      <top/>
      <bottom style="thin">
        <color rgb="FFDADADA"/>
      </bottom>
      <diagonal/>
    </border>
    <border>
      <left style="thin">
        <color rgb="FFDADADA"/>
      </left>
      <right style="thin">
        <color rgb="FFDADADA"/>
      </right>
      <top/>
      <bottom/>
      <diagonal/>
    </border>
    <border>
      <left/>
      <right/>
      <top style="thin">
        <color rgb="FFDADADA"/>
      </top>
      <bottom/>
      <diagonal/>
    </border>
    <border>
      <left/>
      <right/>
      <top/>
      <bottom style="thin">
        <color rgb="FFDADADA"/>
      </bottom>
      <diagonal/>
    </border>
    <border>
      <left/>
      <right style="thin">
        <color rgb="FFDADADA"/>
      </right>
      <top/>
      <bottom/>
      <diagonal/>
    </border>
    <border>
      <left style="thin">
        <color rgb="FFDADADA"/>
      </left>
      <right/>
      <top/>
      <bottom style="thin">
        <color rgb="FFF89A1E"/>
      </bottom>
      <diagonal/>
    </border>
    <border>
      <left/>
      <right style="thin">
        <color rgb="FFDADADA"/>
      </right>
      <top/>
      <bottom style="thin">
        <color rgb="FFF89A1E"/>
      </bottom>
      <diagonal/>
    </border>
    <border>
      <left/>
      <right/>
      <top/>
      <bottom style="thin">
        <color rgb="FFF89A1E"/>
      </bottom>
      <diagonal/>
    </border>
    <border>
      <left/>
      <right/>
      <top/>
      <bottom style="thin">
        <color rgb="FFF89A1E"/>
      </bottom>
      <diagonal/>
    </border>
    <border>
      <left style="thin">
        <color rgb="FFDADADA"/>
      </left>
      <right style="thin">
        <color rgb="FFDADADA"/>
      </right>
      <top/>
      <bottom style="thin">
        <color rgb="FFF89A1E"/>
      </bottom>
      <diagonal/>
    </border>
    <border>
      <left style="thin">
        <color rgb="FFF89A1E"/>
      </left>
      <right/>
      <top style="thin">
        <color rgb="FFF89A1E"/>
      </top>
      <bottom/>
      <diagonal/>
    </border>
    <border>
      <left/>
      <right/>
      <top style="thin">
        <color rgb="FFF89A1E"/>
      </top>
      <bottom/>
      <diagonal/>
    </border>
    <border>
      <left/>
      <right style="thin">
        <color rgb="FFF89A1E"/>
      </right>
      <top style="thin">
        <color rgb="FFF89A1E"/>
      </top>
      <bottom/>
      <diagonal/>
    </border>
    <border>
      <left style="thin">
        <color rgb="FFDADADA"/>
      </left>
      <right/>
      <top style="thin">
        <color rgb="FFFFC000"/>
      </top>
      <bottom/>
      <diagonal/>
    </border>
    <border>
      <left style="thin">
        <color rgb="FFDADADA"/>
      </left>
      <right/>
      <top style="thin">
        <color rgb="FFF89A1E"/>
      </top>
      <bottom/>
      <diagonal/>
    </border>
    <border>
      <left/>
      <right/>
      <top style="thin">
        <color rgb="FFF89A1E"/>
      </top>
      <bottom/>
      <diagonal/>
    </border>
    <border>
      <left/>
      <right style="thin">
        <color rgb="FFDADADA"/>
      </right>
      <top style="thin">
        <color rgb="FFF89A1E"/>
      </top>
      <bottom/>
      <diagonal/>
    </border>
    <border>
      <left style="thin">
        <color rgb="FFDADADA"/>
      </left>
      <right style="thin">
        <color rgb="FFDADADA"/>
      </right>
      <top style="thin">
        <color rgb="FFF89A1E"/>
      </top>
      <bottom/>
      <diagonal/>
    </border>
    <border>
      <left style="thin">
        <color rgb="FFDADADA"/>
      </left>
      <right/>
      <top/>
      <bottom style="thin">
        <color rgb="FFDADADA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  <border>
      <left style="thin">
        <color rgb="FFDADADA"/>
      </left>
      <right/>
      <top style="thin">
        <color rgb="FFDADADA"/>
      </top>
      <bottom style="thin">
        <color rgb="FFDADADA"/>
      </bottom>
      <diagonal/>
    </border>
    <border>
      <left/>
      <right/>
      <top style="thin">
        <color rgb="FFDADADA"/>
      </top>
      <bottom style="thin">
        <color rgb="FFDADADA"/>
      </bottom>
      <diagonal/>
    </border>
    <border>
      <left/>
      <right style="thin">
        <color rgb="FFDADADA"/>
      </right>
      <top style="thin">
        <color rgb="FFDADADA"/>
      </top>
      <bottom style="thin">
        <color rgb="FFDADADA"/>
      </bottom>
      <diagonal/>
    </border>
    <border>
      <left/>
      <right/>
      <top style="thin">
        <color rgb="FFDADADA"/>
      </top>
      <bottom style="thin">
        <color rgb="FFDADADA"/>
      </bottom>
      <diagonal/>
    </border>
    <border>
      <left/>
      <right/>
      <top/>
      <bottom style="thin">
        <color rgb="FFDADADA"/>
      </bottom>
      <diagonal/>
    </border>
    <border>
      <left/>
      <right/>
      <top/>
      <bottom style="thin">
        <color rgb="FFF89A1E"/>
      </bottom>
      <diagonal/>
    </border>
    <border>
      <left/>
      <right/>
      <top/>
      <bottom style="thin">
        <color rgb="FFF89A1E"/>
      </bottom>
      <diagonal/>
    </border>
    <border>
      <left/>
      <right/>
      <top/>
      <bottom style="thin">
        <color rgb="FFF89A1E"/>
      </bottom>
      <diagonal/>
    </border>
    <border>
      <left style="thin">
        <color rgb="FFDADADA"/>
      </left>
      <right/>
      <top style="thin">
        <color rgb="FFF89A1E"/>
      </top>
      <bottom/>
      <diagonal/>
    </border>
    <border>
      <left/>
      <right style="thin">
        <color rgb="FFDADADA"/>
      </right>
      <top style="thin">
        <color rgb="FFF89A1E"/>
      </top>
      <bottom/>
      <diagonal/>
    </border>
    <border>
      <left/>
      <right/>
      <top style="thin">
        <color rgb="FFF89A1E"/>
      </top>
      <bottom/>
      <diagonal/>
    </border>
    <border>
      <left/>
      <right/>
      <top style="thin">
        <color rgb="FFDADAD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 style="thin">
        <color rgb="FFDCDCDC"/>
      </top>
      <bottom style="thin">
        <color rgb="FFDCDCDC"/>
      </bottom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/>
      <top style="thin">
        <color rgb="FFDCDCDC"/>
      </top>
      <bottom style="thin">
        <color rgb="FFDCDCDC"/>
      </bottom>
      <diagonal/>
    </border>
    <border>
      <left/>
      <right/>
      <top style="hair">
        <color rgb="FFBFBFBF"/>
      </top>
      <bottom/>
      <diagonal/>
    </border>
    <border>
      <left/>
      <right/>
      <top style="hair">
        <color rgb="FFBFBFBF"/>
      </top>
      <bottom/>
      <diagonal/>
    </border>
    <border>
      <left/>
      <right/>
      <top style="hair">
        <color rgb="FFBFBFBF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DADADA"/>
      </left>
      <right/>
      <top style="thin">
        <color rgb="FFDADADA"/>
      </top>
      <bottom style="thin">
        <color rgb="FFFFC000"/>
      </bottom>
      <diagonal/>
    </border>
    <border>
      <left/>
      <right/>
      <top style="thin">
        <color rgb="FFDADADA"/>
      </top>
      <bottom style="thin">
        <color rgb="FFFFC000"/>
      </bottom>
      <diagonal/>
    </border>
    <border>
      <left/>
      <right style="thin">
        <color rgb="FFDADADA"/>
      </right>
      <top style="thin">
        <color rgb="FFDADADA"/>
      </top>
      <bottom style="thin">
        <color rgb="FFFFC000"/>
      </bottom>
      <diagonal/>
    </border>
  </borders>
  <cellStyleXfs count="2">
    <xf numFmtId="0" fontId="0" fillId="0" borderId="0"/>
    <xf numFmtId="0" fontId="106" fillId="0" borderId="0" applyNumberFormat="0" applyFill="0" applyBorder="0" applyAlignment="0" applyProtection="0"/>
  </cellStyleXfs>
  <cellXfs count="669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2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15" fontId="13" fillId="0" borderId="16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15" fillId="2" borderId="1" xfId="0" applyFont="1" applyFill="1" applyBorder="1"/>
    <xf numFmtId="0" fontId="7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top"/>
    </xf>
    <xf numFmtId="0" fontId="15" fillId="0" borderId="0" xfId="0" applyFont="1"/>
    <xf numFmtId="0" fontId="19" fillId="7" borderId="1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25" fillId="2" borderId="1" xfId="0" applyFont="1" applyFill="1" applyBorder="1"/>
    <xf numFmtId="0" fontId="25" fillId="9" borderId="1" xfId="0" applyFont="1" applyFill="1" applyBorder="1"/>
    <xf numFmtId="0" fontId="25" fillId="2" borderId="48" xfId="0" applyFont="1" applyFill="1" applyBorder="1"/>
    <xf numFmtId="0" fontId="25" fillId="9" borderId="48" xfId="0" applyFont="1" applyFill="1" applyBorder="1"/>
    <xf numFmtId="1" fontId="25" fillId="2" borderId="57" xfId="0" applyNumberFormat="1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left" vertical="center"/>
    </xf>
    <xf numFmtId="0" fontId="27" fillId="3" borderId="61" xfId="0" applyFont="1" applyFill="1" applyBorder="1" applyAlignment="1">
      <alignment horizontal="left" vertical="center"/>
    </xf>
    <xf numFmtId="0" fontId="25" fillId="3" borderId="62" xfId="0" applyFont="1" applyFill="1" applyBorder="1" applyAlignment="1">
      <alignment horizontal="left" vertical="center"/>
    </xf>
    <xf numFmtId="0" fontId="25" fillId="2" borderId="57" xfId="0" applyFont="1" applyFill="1" applyBorder="1" applyAlignment="1">
      <alignment horizontal="center" vertical="center"/>
    </xf>
    <xf numFmtId="168" fontId="25" fillId="2" borderId="57" xfId="0" applyNumberFormat="1" applyFont="1" applyFill="1" applyBorder="1" applyAlignment="1">
      <alignment horizontal="center" vertical="center"/>
    </xf>
    <xf numFmtId="3" fontId="25" fillId="2" borderId="100" xfId="0" applyNumberFormat="1" applyFont="1" applyFill="1" applyBorder="1" applyAlignment="1">
      <alignment horizontal="center" vertical="center"/>
    </xf>
    <xf numFmtId="3" fontId="25" fillId="2" borderId="57" xfId="0" applyNumberFormat="1" applyFont="1" applyFill="1" applyBorder="1" applyAlignment="1">
      <alignment horizontal="center" vertical="center"/>
    </xf>
    <xf numFmtId="0" fontId="25" fillId="2" borderId="100" xfId="0" applyFont="1" applyFill="1" applyBorder="1" applyAlignment="1">
      <alignment horizontal="center" vertical="center"/>
    </xf>
    <xf numFmtId="0" fontId="25" fillId="2" borderId="100" xfId="0" applyFont="1" applyFill="1" applyBorder="1"/>
    <xf numFmtId="8" fontId="25" fillId="2" borderId="100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12" xfId="0" applyFont="1" applyFill="1" applyBorder="1" applyAlignment="1">
      <alignment horizontal="center" vertical="center"/>
    </xf>
    <xf numFmtId="0" fontId="15" fillId="9" borderId="1" xfId="0" applyFont="1" applyFill="1" applyBorder="1"/>
    <xf numFmtId="0" fontId="31" fillId="10" borderId="16" xfId="0" applyFont="1" applyFill="1" applyBorder="1" applyAlignment="1">
      <alignment horizontal="center" vertical="center"/>
    </xf>
    <xf numFmtId="16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" fontId="2" fillId="11" borderId="16" xfId="0" applyNumberFormat="1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16" fontId="2" fillId="12" borderId="16" xfId="0" applyNumberFormat="1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16" fontId="2" fillId="9" borderId="1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1" fillId="13" borderId="16" xfId="0" applyFont="1" applyFill="1" applyBorder="1" applyAlignment="1">
      <alignment horizontal="center" vertical="center"/>
    </xf>
    <xf numFmtId="16" fontId="2" fillId="14" borderId="16" xfId="0" applyNumberFormat="1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16" fontId="2" fillId="15" borderId="16" xfId="0" applyNumberFormat="1" applyFont="1" applyFill="1" applyBorder="1" applyAlignment="1">
      <alignment horizontal="center" vertical="center"/>
    </xf>
    <xf numFmtId="0" fontId="2" fillId="15" borderId="16" xfId="0" applyFont="1" applyFill="1" applyBorder="1" applyAlignment="1">
      <alignment horizontal="center" vertical="center"/>
    </xf>
    <xf numFmtId="16" fontId="32" fillId="14" borderId="16" xfId="0" applyNumberFormat="1" applyFont="1" applyFill="1" applyBorder="1" applyAlignment="1">
      <alignment horizontal="center" vertical="center"/>
    </xf>
    <xf numFmtId="16" fontId="2" fillId="15" borderId="1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31" fillId="13" borderId="113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16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1" fillId="16" borderId="1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15" borderId="16" xfId="0" applyFont="1" applyFill="1" applyBorder="1" applyAlignment="1">
      <alignment horizontal="center" vertical="center" wrapText="1"/>
    </xf>
    <xf numFmtId="16" fontId="2" fillId="17" borderId="16" xfId="0" applyNumberFormat="1" applyFont="1" applyFill="1" applyBorder="1" applyAlignment="1">
      <alignment horizontal="center" vertical="center"/>
    </xf>
    <xf numFmtId="0" fontId="2" fillId="17" borderId="16" xfId="0" applyFont="1" applyFill="1" applyBorder="1" applyAlignment="1">
      <alignment horizontal="center" vertical="center" wrapText="1"/>
    </xf>
    <xf numFmtId="16" fontId="32" fillId="15" borderId="16" xfId="0" applyNumberFormat="1" applyFont="1" applyFill="1" applyBorder="1" applyAlignment="1">
      <alignment horizontal="center" vertical="center"/>
    </xf>
    <xf numFmtId="16" fontId="2" fillId="18" borderId="16" xfId="0" applyNumberFormat="1" applyFont="1" applyFill="1" applyBorder="1" applyAlignment="1">
      <alignment horizontal="center" vertical="center"/>
    </xf>
    <xf numFmtId="0" fontId="2" fillId="18" borderId="16" xfId="0" applyFont="1" applyFill="1" applyBorder="1" applyAlignment="1">
      <alignment horizontal="center" vertical="center" wrapText="1"/>
    </xf>
    <xf numFmtId="16" fontId="2" fillId="19" borderId="16" xfId="0" applyNumberFormat="1" applyFont="1" applyFill="1" applyBorder="1" applyAlignment="1">
      <alignment horizontal="center" vertical="center"/>
    </xf>
    <xf numFmtId="0" fontId="2" fillId="19" borderId="16" xfId="0" applyFont="1" applyFill="1" applyBorder="1" applyAlignment="1">
      <alignment horizontal="center" vertical="center" wrapText="1"/>
    </xf>
    <xf numFmtId="0" fontId="31" fillId="20" borderId="16" xfId="0" applyFont="1" applyFill="1" applyBorder="1" applyAlignment="1">
      <alignment horizontal="center" vertical="center"/>
    </xf>
    <xf numFmtId="16" fontId="2" fillId="21" borderId="16" xfId="0" applyNumberFormat="1" applyFont="1" applyFill="1" applyBorder="1" applyAlignment="1">
      <alignment horizontal="center" vertical="center"/>
    </xf>
    <xf numFmtId="0" fontId="2" fillId="21" borderId="16" xfId="0" applyFont="1" applyFill="1" applyBorder="1" applyAlignment="1">
      <alignment horizontal="center" vertical="center"/>
    </xf>
    <xf numFmtId="16" fontId="2" fillId="22" borderId="16" xfId="0" applyNumberFormat="1" applyFont="1" applyFill="1" applyBorder="1" applyAlignment="1">
      <alignment horizontal="center" vertical="center"/>
    </xf>
    <xf numFmtId="0" fontId="2" fillId="22" borderId="16" xfId="0" applyFont="1" applyFill="1" applyBorder="1" applyAlignment="1">
      <alignment horizontal="center" vertical="center"/>
    </xf>
    <xf numFmtId="16" fontId="32" fillId="21" borderId="16" xfId="0" applyNumberFormat="1" applyFont="1" applyFill="1" applyBorder="1" applyAlignment="1">
      <alignment horizontal="center" vertical="center"/>
    </xf>
    <xf numFmtId="0" fontId="32" fillId="21" borderId="16" xfId="0" applyFont="1" applyFill="1" applyBorder="1" applyAlignment="1">
      <alignment horizontal="center" vertical="center"/>
    </xf>
    <xf numFmtId="0" fontId="31" fillId="23" borderId="16" xfId="0" applyFont="1" applyFill="1" applyBorder="1" applyAlignment="1">
      <alignment horizontal="center" vertical="center"/>
    </xf>
    <xf numFmtId="16" fontId="2" fillId="24" borderId="16" xfId="0" applyNumberFormat="1" applyFont="1" applyFill="1" applyBorder="1" applyAlignment="1">
      <alignment horizontal="center" vertical="center"/>
    </xf>
    <xf numFmtId="0" fontId="2" fillId="24" borderId="16" xfId="0" applyFont="1" applyFill="1" applyBorder="1" applyAlignment="1">
      <alignment horizontal="center" vertical="center"/>
    </xf>
    <xf numFmtId="16" fontId="2" fillId="25" borderId="16" xfId="0" applyNumberFormat="1" applyFont="1" applyFill="1" applyBorder="1" applyAlignment="1">
      <alignment horizontal="center" vertical="center"/>
    </xf>
    <xf numFmtId="0" fontId="2" fillId="25" borderId="16" xfId="0" applyFont="1" applyFill="1" applyBorder="1" applyAlignment="1">
      <alignment horizontal="center" vertical="center"/>
    </xf>
    <xf numFmtId="0" fontId="31" fillId="26" borderId="16" xfId="0" applyFont="1" applyFill="1" applyBorder="1" applyAlignment="1">
      <alignment horizontal="center" vertical="center"/>
    </xf>
    <xf numFmtId="16" fontId="2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16" fontId="2" fillId="27" borderId="16" xfId="0" applyNumberFormat="1" applyFont="1" applyFill="1" applyBorder="1" applyAlignment="1">
      <alignment horizontal="center" vertical="center"/>
    </xf>
    <xf numFmtId="0" fontId="2" fillId="27" borderId="16" xfId="0" applyFont="1" applyFill="1" applyBorder="1" applyAlignment="1">
      <alignment horizontal="center" vertical="center"/>
    </xf>
    <xf numFmtId="0" fontId="31" fillId="28" borderId="16" xfId="0" applyFont="1" applyFill="1" applyBorder="1" applyAlignment="1">
      <alignment horizontal="center" vertical="center"/>
    </xf>
    <xf numFmtId="16" fontId="2" fillId="29" borderId="16" xfId="0" applyNumberFormat="1" applyFont="1" applyFill="1" applyBorder="1" applyAlignment="1">
      <alignment horizontal="center" vertical="center"/>
    </xf>
    <xf numFmtId="0" fontId="2" fillId="29" borderId="16" xfId="0" applyFont="1" applyFill="1" applyBorder="1" applyAlignment="1">
      <alignment horizontal="center" vertical="center"/>
    </xf>
    <xf numFmtId="16" fontId="2" fillId="30" borderId="16" xfId="0" applyNumberFormat="1" applyFont="1" applyFill="1" applyBorder="1" applyAlignment="1">
      <alignment horizontal="center" vertical="center"/>
    </xf>
    <xf numFmtId="0" fontId="2" fillId="30" borderId="16" xfId="0" applyFont="1" applyFill="1" applyBorder="1" applyAlignment="1">
      <alignment horizontal="center" vertical="center"/>
    </xf>
    <xf numFmtId="16" fontId="2" fillId="2" borderId="16" xfId="0" applyNumberFormat="1" applyFont="1" applyFill="1" applyBorder="1" applyAlignment="1">
      <alignment horizontal="center" vertical="center"/>
    </xf>
    <xf numFmtId="0" fontId="2" fillId="17" borderId="16" xfId="0" applyFont="1" applyFill="1" applyBorder="1" applyAlignment="1">
      <alignment horizontal="center" vertical="center"/>
    </xf>
    <xf numFmtId="16" fontId="32" fillId="17" borderId="16" xfId="0" applyNumberFormat="1" applyFont="1" applyFill="1" applyBorder="1" applyAlignment="1">
      <alignment horizontal="center" vertical="center"/>
    </xf>
    <xf numFmtId="0" fontId="15" fillId="2" borderId="112" xfId="0" applyFont="1" applyFill="1" applyBorder="1"/>
    <xf numFmtId="0" fontId="19" fillId="2" borderId="1" xfId="0" applyFont="1" applyFill="1" applyBorder="1"/>
    <xf numFmtId="0" fontId="33" fillId="31" borderId="1" xfId="0" applyFont="1" applyFill="1" applyBorder="1" applyAlignment="1">
      <alignment vertical="center"/>
    </xf>
    <xf numFmtId="0" fontId="34" fillId="31" borderId="1" xfId="0" applyFont="1" applyFill="1" applyBorder="1" applyAlignment="1">
      <alignment vertical="center"/>
    </xf>
    <xf numFmtId="165" fontId="33" fillId="31" borderId="1" xfId="0" applyNumberFormat="1" applyFont="1" applyFill="1" applyBorder="1" applyAlignment="1">
      <alignment vertical="center"/>
    </xf>
    <xf numFmtId="0" fontId="17" fillId="2" borderId="116" xfId="0" applyFont="1" applyFill="1" applyBorder="1" applyAlignment="1">
      <alignment vertical="center"/>
    </xf>
    <xf numFmtId="20" fontId="17" fillId="2" borderId="116" xfId="0" applyNumberFormat="1" applyFont="1" applyFill="1" applyBorder="1" applyAlignment="1">
      <alignment horizontal="left" vertical="center"/>
    </xf>
    <xf numFmtId="0" fontId="15" fillId="32" borderId="1" xfId="0" applyFont="1" applyFill="1" applyBorder="1"/>
    <xf numFmtId="0" fontId="19" fillId="32" borderId="1" xfId="0" applyFont="1" applyFill="1" applyBorder="1"/>
    <xf numFmtId="0" fontId="40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20" fontId="24" fillId="2" borderId="1" xfId="0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/>
    </xf>
    <xf numFmtId="0" fontId="45" fillId="2" borderId="1" xfId="0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/>
    </xf>
    <xf numFmtId="0" fontId="46" fillId="2" borderId="1" xfId="0" applyFont="1" applyFill="1" applyBorder="1" applyAlignment="1">
      <alignment vertical="center"/>
    </xf>
    <xf numFmtId="0" fontId="15" fillId="33" borderId="1" xfId="0" applyFont="1" applyFill="1" applyBorder="1"/>
    <xf numFmtId="0" fontId="42" fillId="2" borderId="1" xfId="0" applyFont="1" applyFill="1" applyBorder="1"/>
    <xf numFmtId="0" fontId="20" fillId="2" borderId="1" xfId="0" applyFont="1" applyFill="1" applyBorder="1"/>
    <xf numFmtId="0" fontId="47" fillId="2" borderId="1" xfId="0" applyFont="1" applyFill="1" applyBorder="1"/>
    <xf numFmtId="0" fontId="47" fillId="2" borderId="1" xfId="0" applyFont="1" applyFill="1" applyBorder="1" applyAlignment="1">
      <alignment vertical="top"/>
    </xf>
    <xf numFmtId="0" fontId="48" fillId="9" borderId="1" xfId="0" applyFont="1" applyFill="1" applyBorder="1"/>
    <xf numFmtId="0" fontId="48" fillId="32" borderId="1" xfId="0" applyFont="1" applyFill="1" applyBorder="1"/>
    <xf numFmtId="0" fontId="49" fillId="32" borderId="1" xfId="0" applyFont="1" applyFill="1" applyBorder="1"/>
    <xf numFmtId="0" fontId="40" fillId="9" borderId="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horizontal="center" vertical="center"/>
    </xf>
    <xf numFmtId="20" fontId="50" fillId="9" borderId="1" xfId="0" applyNumberFormat="1" applyFont="1" applyFill="1" applyBorder="1" applyAlignment="1">
      <alignment horizontal="center" vertical="center"/>
    </xf>
    <xf numFmtId="1" fontId="50" fillId="9" borderId="1" xfId="0" applyNumberFormat="1" applyFont="1" applyFill="1" applyBorder="1" applyAlignment="1">
      <alignment horizontal="center" vertical="center"/>
    </xf>
    <xf numFmtId="0" fontId="51" fillId="9" borderId="1" xfId="0" applyFont="1" applyFill="1" applyBorder="1" applyAlignment="1">
      <alignment horizontal="left" vertical="center"/>
    </xf>
    <xf numFmtId="0" fontId="45" fillId="9" borderId="1" xfId="0" applyFont="1" applyFill="1" applyBorder="1" applyAlignment="1">
      <alignment horizontal="left" vertical="center"/>
    </xf>
    <xf numFmtId="0" fontId="44" fillId="9" borderId="1" xfId="0" applyFont="1" applyFill="1" applyBorder="1" applyAlignment="1">
      <alignment horizontal="left" vertical="center"/>
    </xf>
    <xf numFmtId="0" fontId="52" fillId="9" borderId="1" xfId="0" applyFont="1" applyFill="1" applyBorder="1" applyAlignment="1">
      <alignment vertical="center"/>
    </xf>
    <xf numFmtId="0" fontId="48" fillId="33" borderId="1" xfId="0" applyFont="1" applyFill="1" applyBorder="1"/>
    <xf numFmtId="0" fontId="55" fillId="9" borderId="1" xfId="0" applyFont="1" applyFill="1" applyBorder="1"/>
    <xf numFmtId="0" fontId="54" fillId="9" borderId="1" xfId="0" applyFont="1" applyFill="1" applyBorder="1"/>
    <xf numFmtId="0" fontId="56" fillId="9" borderId="1" xfId="0" applyFont="1" applyFill="1" applyBorder="1"/>
    <xf numFmtId="0" fontId="56" fillId="9" borderId="1" xfId="0" applyFont="1" applyFill="1" applyBorder="1" applyAlignment="1">
      <alignment vertical="top"/>
    </xf>
    <xf numFmtId="0" fontId="39" fillId="32" borderId="1" xfId="0" applyFont="1" applyFill="1" applyBorder="1"/>
    <xf numFmtId="0" fontId="57" fillId="32" borderId="1" xfId="0" applyFont="1" applyFill="1" applyBorder="1"/>
    <xf numFmtId="0" fontId="58" fillId="2" borderId="1" xfId="0" applyFont="1" applyFill="1" applyBorder="1"/>
    <xf numFmtId="0" fontId="60" fillId="0" borderId="0" xfId="0" applyFont="1"/>
    <xf numFmtId="0" fontId="61" fillId="2" borderId="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61" fillId="2" borderId="16" xfId="0" applyFont="1" applyFill="1" applyBorder="1" applyAlignment="1">
      <alignment horizontal="center" vertical="center"/>
    </xf>
    <xf numFmtId="169" fontId="15" fillId="0" borderId="0" xfId="0" applyNumberFormat="1" applyFont="1"/>
    <xf numFmtId="166" fontId="3" fillId="34" borderId="1" xfId="0" applyNumberFormat="1" applyFont="1" applyFill="1" applyBorder="1" applyAlignment="1">
      <alignment horizontal="center" vertical="center"/>
    </xf>
    <xf numFmtId="0" fontId="3" fillId="37" borderId="1" xfId="0" applyFont="1" applyFill="1" applyBorder="1" applyAlignment="1">
      <alignment horizontal="center" vertical="center"/>
    </xf>
    <xf numFmtId="0" fontId="3" fillId="38" borderId="1" xfId="0" applyFont="1" applyFill="1" applyBorder="1" applyAlignment="1">
      <alignment horizontal="center" vertical="center"/>
    </xf>
    <xf numFmtId="0" fontId="31" fillId="39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167" fontId="2" fillId="4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9" fontId="15" fillId="0" borderId="0" xfId="0" applyNumberFormat="1" applyFont="1" applyAlignment="1">
      <alignment horizontal="center" vertical="center"/>
    </xf>
    <xf numFmtId="169" fontId="66" fillId="0" borderId="0" xfId="0" applyNumberFormat="1" applyFont="1" applyAlignment="1">
      <alignment horizontal="center" vertical="center"/>
    </xf>
    <xf numFmtId="0" fontId="15" fillId="4" borderId="1" xfId="0" applyFont="1" applyFill="1" applyBorder="1"/>
    <xf numFmtId="169" fontId="15" fillId="4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0" borderId="0" xfId="0" applyFont="1"/>
    <xf numFmtId="0" fontId="6" fillId="0" borderId="0" xfId="0" applyFont="1"/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6" fillId="42" borderId="16" xfId="0" applyFont="1" applyFill="1" applyBorder="1" applyAlignment="1">
      <alignment horizontal="center" vertical="center"/>
    </xf>
    <xf numFmtId="0" fontId="6" fillId="42" borderId="16" xfId="0" applyFont="1" applyFill="1" applyBorder="1" applyAlignment="1">
      <alignment horizontal="center"/>
    </xf>
    <xf numFmtId="1" fontId="7" fillId="0" borderId="16" xfId="0" applyNumberFormat="1" applyFont="1" applyBorder="1" applyAlignment="1">
      <alignment horizontal="center" vertical="center"/>
    </xf>
    <xf numFmtId="167" fontId="7" fillId="0" borderId="16" xfId="0" applyNumberFormat="1" applyFont="1" applyBorder="1" applyAlignment="1">
      <alignment horizontal="center"/>
    </xf>
    <xf numFmtId="167" fontId="7" fillId="42" borderId="16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8" fillId="0" borderId="2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left" vertical="center"/>
    </xf>
    <xf numFmtId="0" fontId="73" fillId="2" borderId="1" xfId="0" applyFont="1" applyFill="1" applyBorder="1" applyAlignment="1">
      <alignment horizontal="center" vertical="top"/>
    </xf>
    <xf numFmtId="0" fontId="16" fillId="37" borderId="1" xfId="0" applyFont="1" applyFill="1" applyBorder="1" applyAlignment="1">
      <alignment horizontal="center"/>
    </xf>
    <xf numFmtId="20" fontId="14" fillId="37" borderId="1" xfId="0" applyNumberFormat="1" applyFont="1" applyFill="1" applyBorder="1" applyAlignment="1">
      <alignment horizontal="center"/>
    </xf>
    <xf numFmtId="0" fontId="16" fillId="37" borderId="1" xfId="0" applyFont="1" applyFill="1" applyBorder="1" applyAlignment="1">
      <alignment horizontal="right"/>
    </xf>
    <xf numFmtId="0" fontId="75" fillId="37" borderId="1" xfId="0" applyFont="1" applyFill="1" applyBorder="1" applyAlignment="1">
      <alignment horizontal="right"/>
    </xf>
    <xf numFmtId="0" fontId="16" fillId="38" borderId="1" xfId="0" applyFont="1" applyFill="1" applyBorder="1" applyAlignment="1">
      <alignment horizontal="center"/>
    </xf>
    <xf numFmtId="20" fontId="14" fillId="38" borderId="1" xfId="0" applyNumberFormat="1" applyFont="1" applyFill="1" applyBorder="1" applyAlignment="1">
      <alignment horizontal="center"/>
    </xf>
    <xf numFmtId="0" fontId="16" fillId="38" borderId="1" xfId="0" applyFont="1" applyFill="1" applyBorder="1" applyAlignment="1">
      <alignment horizontal="right"/>
    </xf>
    <xf numFmtId="0" fontId="75" fillId="38" borderId="1" xfId="0" applyFont="1" applyFill="1" applyBorder="1" applyAlignment="1">
      <alignment horizontal="right"/>
    </xf>
    <xf numFmtId="0" fontId="31" fillId="39" borderId="16" xfId="0" applyFont="1" applyFill="1" applyBorder="1" applyAlignment="1">
      <alignment horizontal="center"/>
    </xf>
    <xf numFmtId="0" fontId="31" fillId="39" borderId="16" xfId="0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/>
    </xf>
    <xf numFmtId="167" fontId="77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167" fontId="3" fillId="0" borderId="16" xfId="0" applyNumberFormat="1" applyFont="1" applyBorder="1" applyAlignment="1">
      <alignment horizontal="center" vertical="center"/>
    </xf>
    <xf numFmtId="0" fontId="81" fillId="0" borderId="16" xfId="0" applyFont="1" applyBorder="1" applyAlignment="1">
      <alignment horizontal="center"/>
    </xf>
    <xf numFmtId="167" fontId="80" fillId="0" borderId="16" xfId="0" applyNumberFormat="1" applyFont="1" applyBorder="1" applyAlignment="1">
      <alignment horizontal="center" vertical="center"/>
    </xf>
    <xf numFmtId="0" fontId="83" fillId="0" borderId="16" xfId="0" applyFont="1" applyBorder="1" applyAlignment="1">
      <alignment horizontal="center"/>
    </xf>
    <xf numFmtId="167" fontId="82" fillId="0" borderId="16" xfId="0" applyNumberFormat="1" applyFont="1" applyBorder="1" applyAlignment="1">
      <alignment horizontal="center" vertical="center"/>
    </xf>
    <xf numFmtId="0" fontId="15" fillId="44" borderId="1" xfId="0" applyFont="1" applyFill="1" applyBorder="1"/>
    <xf numFmtId="0" fontId="15" fillId="45" borderId="1" xfId="0" applyFont="1" applyFill="1" applyBorder="1"/>
    <xf numFmtId="0" fontId="3" fillId="45" borderId="1" xfId="0" applyFont="1" applyFill="1" applyBorder="1" applyAlignment="1">
      <alignment horizontal="center" vertical="top"/>
    </xf>
    <xf numFmtId="0" fontId="84" fillId="44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/>
    </xf>
    <xf numFmtId="0" fontId="85" fillId="45" borderId="1" xfId="0" applyFont="1" applyFill="1" applyBorder="1" applyAlignment="1">
      <alignment horizontal="center" vertical="center"/>
    </xf>
    <xf numFmtId="0" fontId="0" fillId="46" borderId="0" xfId="0" applyFill="1"/>
    <xf numFmtId="166" fontId="10" fillId="2" borderId="1" xfId="0" applyNumberFormat="1" applyFont="1" applyFill="1" applyBorder="1" applyAlignment="1">
      <alignment horizontal="left" vertical="center"/>
    </xf>
    <xf numFmtId="0" fontId="99" fillId="2" borderId="1" xfId="0" applyFont="1" applyFill="1" applyBorder="1"/>
    <xf numFmtId="0" fontId="7" fillId="46" borderId="130" xfId="0" applyFont="1" applyFill="1" applyBorder="1" applyAlignment="1">
      <alignment horizontal="center" vertical="center"/>
    </xf>
    <xf numFmtId="14" fontId="76" fillId="46" borderId="130" xfId="0" applyNumberFormat="1" applyFont="1" applyFill="1" applyBorder="1" applyAlignment="1">
      <alignment horizontal="center" vertical="center"/>
    </xf>
    <xf numFmtId="14" fontId="101" fillId="46" borderId="130" xfId="0" applyNumberFormat="1" applyFont="1" applyFill="1" applyBorder="1" applyAlignment="1">
      <alignment horizontal="center" vertical="center"/>
    </xf>
    <xf numFmtId="14" fontId="7" fillId="46" borderId="130" xfId="0" applyNumberFormat="1" applyFont="1" applyFill="1" applyBorder="1" applyAlignment="1">
      <alignment horizontal="center" vertical="center"/>
    </xf>
    <xf numFmtId="0" fontId="7" fillId="47" borderId="130" xfId="0" applyFont="1" applyFill="1" applyBorder="1" applyAlignment="1">
      <alignment horizontal="center" vertical="center"/>
    </xf>
    <xf numFmtId="3" fontId="25" fillId="2" borderId="69" xfId="0" applyNumberFormat="1" applyFont="1" applyFill="1" applyBorder="1" applyAlignment="1">
      <alignment horizontal="center" vertical="center"/>
    </xf>
    <xf numFmtId="0" fontId="103" fillId="0" borderId="133" xfId="0" applyFont="1" applyBorder="1" applyAlignment="1">
      <alignment horizontal="left" vertical="center" wrapText="1"/>
    </xf>
    <xf numFmtId="0" fontId="103" fillId="48" borderId="133" xfId="0" applyFont="1" applyFill="1" applyBorder="1" applyAlignment="1">
      <alignment horizontal="left" vertical="center" wrapText="1"/>
    </xf>
    <xf numFmtId="0" fontId="103" fillId="51" borderId="133" xfId="0" applyFont="1" applyFill="1" applyBorder="1" applyAlignment="1">
      <alignment horizontal="left" vertical="center" wrapText="1"/>
    </xf>
    <xf numFmtId="0" fontId="103" fillId="50" borderId="133" xfId="0" applyFont="1" applyFill="1" applyBorder="1" applyAlignment="1">
      <alignment horizontal="left" vertical="center" wrapText="1"/>
    </xf>
    <xf numFmtId="0" fontId="103" fillId="49" borderId="133" xfId="0" applyFont="1" applyFill="1" applyBorder="1" applyAlignment="1">
      <alignment horizontal="left" vertical="center" wrapText="1"/>
    </xf>
    <xf numFmtId="0" fontId="103" fillId="0" borderId="132" xfId="0" applyFont="1" applyBorder="1" applyAlignment="1">
      <alignment horizontal="left" vertical="center" wrapText="1"/>
    </xf>
    <xf numFmtId="0" fontId="104" fillId="48" borderId="132" xfId="0" applyFont="1" applyFill="1" applyBorder="1" applyAlignment="1">
      <alignment horizontal="left" vertical="center" wrapText="1"/>
    </xf>
    <xf numFmtId="0" fontId="102" fillId="0" borderId="13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5" fillId="9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9" fillId="2" borderId="1" xfId="0" applyFont="1" applyFill="1" applyBorder="1" applyAlignment="1">
      <alignment horizontal="left" vertical="center"/>
    </xf>
    <xf numFmtId="0" fontId="105" fillId="2" borderId="1" xfId="0" applyFont="1" applyFill="1" applyBorder="1" applyAlignment="1">
      <alignment horizontal="left" vertical="center"/>
    </xf>
    <xf numFmtId="0" fontId="103" fillId="0" borderId="134" xfId="0" applyFont="1" applyBorder="1" applyAlignment="1">
      <alignment horizontal="left" vertical="center" wrapText="1"/>
    </xf>
    <xf numFmtId="0" fontId="0" fillId="46" borderId="0" xfId="0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/>
    </xf>
    <xf numFmtId="0" fontId="17" fillId="0" borderId="21" xfId="0" applyFont="1" applyBorder="1" applyAlignment="1">
      <alignment horizontal="center"/>
    </xf>
    <xf numFmtId="3" fontId="17" fillId="0" borderId="21" xfId="0" applyNumberFormat="1" applyFont="1" applyBorder="1" applyAlignment="1">
      <alignment horizontal="center"/>
    </xf>
    <xf numFmtId="8" fontId="17" fillId="2" borderId="39" xfId="0" applyNumberFormat="1" applyFont="1" applyFill="1" applyBorder="1" applyAlignment="1">
      <alignment horizontal="center"/>
    </xf>
    <xf numFmtId="6" fontId="17" fillId="2" borderId="39" xfId="0" applyNumberFormat="1" applyFont="1" applyFill="1" applyBorder="1" applyAlignment="1">
      <alignment horizontal="center"/>
    </xf>
    <xf numFmtId="0" fontId="15" fillId="2" borderId="39" xfId="0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/>
    </xf>
    <xf numFmtId="0" fontId="15" fillId="2" borderId="42" xfId="0" applyFont="1" applyFill="1" applyBorder="1" applyAlignment="1">
      <alignment horizontal="center"/>
    </xf>
    <xf numFmtId="0" fontId="15" fillId="2" borderId="43" xfId="0" applyFont="1" applyFill="1" applyBorder="1" applyAlignment="1">
      <alignment horizontal="center"/>
    </xf>
    <xf numFmtId="0" fontId="15" fillId="2" borderId="44" xfId="0" applyFont="1" applyFill="1" applyBorder="1" applyAlignment="1">
      <alignment horizontal="center"/>
    </xf>
    <xf numFmtId="0" fontId="15" fillId="2" borderId="45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6" fontId="17" fillId="2" borderId="1" xfId="0" applyNumberFormat="1" applyFont="1" applyFill="1" applyBorder="1" applyAlignment="1">
      <alignment horizontal="center"/>
    </xf>
    <xf numFmtId="167" fontId="17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7" fontId="18" fillId="2" borderId="1" xfId="0" applyNumberFormat="1" applyFont="1" applyFill="1" applyBorder="1" applyAlignment="1">
      <alignment horizontal="center"/>
    </xf>
    <xf numFmtId="0" fontId="110" fillId="2" borderId="1" xfId="0" applyFont="1" applyFill="1" applyBorder="1" applyAlignment="1">
      <alignment horizontal="center" vertical="top"/>
    </xf>
    <xf numFmtId="0" fontId="111" fillId="0" borderId="0" xfId="0" applyFont="1"/>
    <xf numFmtId="0" fontId="10" fillId="2" borderId="1" xfId="0" applyFont="1" applyFill="1" applyBorder="1" applyAlignment="1">
      <alignment horizontal="center" vertical="top"/>
    </xf>
    <xf numFmtId="0" fontId="110" fillId="2" borderId="1" xfId="0" applyFont="1" applyFill="1" applyBorder="1" applyAlignment="1">
      <alignment horizontal="center"/>
    </xf>
    <xf numFmtId="0" fontId="113" fillId="7" borderId="21" xfId="0" applyFont="1" applyFill="1" applyBorder="1" applyAlignment="1">
      <alignment horizontal="center"/>
    </xf>
    <xf numFmtId="1" fontId="27" fillId="3" borderId="7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5" fillId="2" borderId="82" xfId="0" applyFont="1" applyFill="1" applyBorder="1" applyAlignment="1">
      <alignment vertical="center"/>
    </xf>
    <xf numFmtId="0" fontId="25" fillId="2" borderId="57" xfId="0" applyFont="1" applyFill="1" applyBorder="1" applyAlignment="1">
      <alignment vertical="center"/>
    </xf>
    <xf numFmtId="15" fontId="25" fillId="2" borderId="104" xfId="0" applyNumberFormat="1" applyFont="1" applyFill="1" applyBorder="1" applyAlignment="1">
      <alignment horizontal="center" vertical="center"/>
    </xf>
    <xf numFmtId="1" fontId="25" fillId="2" borderId="100" xfId="0" applyNumberFormat="1" applyFont="1" applyFill="1" applyBorder="1" applyAlignment="1">
      <alignment horizontal="center" vertical="center"/>
    </xf>
    <xf numFmtId="15" fontId="25" fillId="2" borderId="72" xfId="0" applyNumberFormat="1" applyFont="1" applyFill="1" applyBorder="1" applyAlignment="1">
      <alignment horizontal="center" vertical="center"/>
    </xf>
    <xf numFmtId="1" fontId="25" fillId="2" borderId="69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167" fontId="7" fillId="2" borderId="130" xfId="0" applyNumberFormat="1" applyFont="1" applyFill="1" applyBorder="1" applyAlignment="1">
      <alignment horizontal="center" vertical="center"/>
    </xf>
    <xf numFmtId="1" fontId="7" fillId="2" borderId="130" xfId="0" applyNumberFormat="1" applyFont="1" applyFill="1" applyBorder="1" applyAlignment="1">
      <alignment horizontal="center" vertical="center"/>
    </xf>
    <xf numFmtId="0" fontId="6" fillId="52" borderId="130" xfId="0" applyFont="1" applyFill="1" applyBorder="1" applyAlignment="1">
      <alignment horizontal="center" vertical="center"/>
    </xf>
    <xf numFmtId="0" fontId="2" fillId="54" borderId="1" xfId="0" applyFont="1" applyFill="1" applyBorder="1" applyAlignment="1">
      <alignment horizontal="right" vertical="center"/>
    </xf>
    <xf numFmtId="49" fontId="2" fillId="54" borderId="1" xfId="0" applyNumberFormat="1" applyFont="1" applyFill="1" applyBorder="1" applyAlignment="1">
      <alignment horizontal="left" vertical="center"/>
    </xf>
    <xf numFmtId="0" fontId="6" fillId="54" borderId="135" xfId="0" applyFont="1" applyFill="1" applyBorder="1" applyAlignment="1">
      <alignment horizontal="center" vertical="center"/>
    </xf>
    <xf numFmtId="166" fontId="7" fillId="46" borderId="135" xfId="0" applyNumberFormat="1" applyFont="1" applyFill="1" applyBorder="1" applyAlignment="1">
      <alignment horizontal="center" vertical="center"/>
    </xf>
    <xf numFmtId="0" fontId="9" fillId="3" borderId="135" xfId="0" applyFont="1" applyFill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22" fillId="0" borderId="135" xfId="0" applyFont="1" applyBorder="1" applyAlignment="1">
      <alignment horizontal="center" vertical="center"/>
    </xf>
    <xf numFmtId="0" fontId="115" fillId="2" borderId="1" xfId="0" applyFont="1" applyFill="1" applyBorder="1"/>
    <xf numFmtId="0" fontId="7" fillId="2" borderId="8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9" xfId="0" applyFont="1" applyBorder="1"/>
    <xf numFmtId="0" fontId="6" fillId="5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2" borderId="2" xfId="0" applyFont="1" applyFill="1" applyBorder="1" applyAlignment="1">
      <alignment horizontal="left" vertical="center"/>
    </xf>
    <xf numFmtId="0" fontId="7" fillId="46" borderId="130" xfId="0" applyFont="1" applyFill="1" applyBorder="1" applyAlignment="1">
      <alignment horizontal="center" vertical="center"/>
    </xf>
    <xf numFmtId="0" fontId="7" fillId="47" borderId="13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7" fillId="0" borderId="0" xfId="0" applyFont="1"/>
    <xf numFmtId="0" fontId="3" fillId="3" borderId="8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0" fillId="0" borderId="0" xfId="0"/>
    <xf numFmtId="0" fontId="6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4" fillId="0" borderId="13" xfId="0" applyFont="1" applyBorder="1"/>
    <xf numFmtId="0" fontId="12" fillId="6" borderId="14" xfId="0" applyFont="1" applyFill="1" applyBorder="1" applyAlignment="1">
      <alignment horizontal="center"/>
    </xf>
    <xf numFmtId="0" fontId="4" fillId="0" borderId="15" xfId="0" applyFont="1" applyBorder="1"/>
    <xf numFmtId="0" fontId="13" fillId="0" borderId="1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14" fillId="2" borderId="8" xfId="0" applyFont="1" applyFill="1" applyBorder="1" applyAlignment="1">
      <alignment vertical="center"/>
    </xf>
    <xf numFmtId="0" fontId="100" fillId="0" borderId="10" xfId="0" applyFont="1" applyBorder="1"/>
    <xf numFmtId="0" fontId="100" fillId="0" borderId="9" xfId="0" applyFont="1" applyBorder="1"/>
    <xf numFmtId="0" fontId="10" fillId="2" borderId="8" xfId="0" applyFont="1" applyFill="1" applyBorder="1" applyAlignment="1">
      <alignment vertical="center"/>
    </xf>
    <xf numFmtId="0" fontId="4" fillId="46" borderId="10" xfId="0" applyFont="1" applyFill="1" applyBorder="1"/>
    <xf numFmtId="0" fontId="4" fillId="46" borderId="9" xfId="0" applyFont="1" applyFill="1" applyBorder="1"/>
    <xf numFmtId="0" fontId="14" fillId="2" borderId="8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horizontal="left" vertical="center"/>
    </xf>
    <xf numFmtId="0" fontId="109" fillId="0" borderId="10" xfId="0" applyFont="1" applyBorder="1" applyAlignment="1">
      <alignment horizontal="left"/>
    </xf>
    <xf numFmtId="0" fontId="109" fillId="0" borderId="9" xfId="0" applyFont="1" applyBorder="1" applyAlignment="1">
      <alignment horizontal="left"/>
    </xf>
    <xf numFmtId="0" fontId="10" fillId="46" borderId="0" xfId="0" applyFont="1" applyFill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2" borderId="8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top"/>
    </xf>
    <xf numFmtId="0" fontId="108" fillId="0" borderId="9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top"/>
    </xf>
    <xf numFmtId="0" fontId="112" fillId="2" borderId="8" xfId="1" applyFont="1" applyFill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7" borderId="22" xfId="0" applyFont="1" applyFill="1" applyBorder="1" applyAlignment="1">
      <alignment horizontal="center" vertical="top"/>
    </xf>
    <xf numFmtId="0" fontId="6" fillId="7" borderId="25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17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66" fontId="17" fillId="0" borderId="22" xfId="0" applyNumberFormat="1" applyFont="1" applyBorder="1" applyAlignment="1">
      <alignment horizontal="center"/>
    </xf>
    <xf numFmtId="0" fontId="19" fillId="7" borderId="8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167" fontId="17" fillId="2" borderId="25" xfId="0" applyNumberFormat="1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7" fillId="2" borderId="37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166" fontId="17" fillId="2" borderId="8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20" fillId="2" borderId="46" xfId="0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114" fillId="2" borderId="135" xfId="0" applyFont="1" applyFill="1" applyBorder="1" applyAlignment="1">
      <alignment horizontal="center" vertical="center"/>
    </xf>
    <xf numFmtId="0" fontId="6" fillId="54" borderId="135" xfId="0" applyFont="1" applyFill="1" applyBorder="1" applyAlignment="1">
      <alignment horizontal="center" vertical="center"/>
    </xf>
    <xf numFmtId="0" fontId="7" fillId="2" borderId="135" xfId="0" applyFont="1" applyFill="1" applyBorder="1" applyAlignment="1">
      <alignment horizontal="center" vertical="center"/>
    </xf>
    <xf numFmtId="0" fontId="4" fillId="0" borderId="135" xfId="0" applyFont="1" applyBorder="1" applyAlignment="1">
      <alignment horizontal="center"/>
    </xf>
    <xf numFmtId="0" fontId="6" fillId="52" borderId="130" xfId="0" applyFont="1" applyFill="1" applyBorder="1" applyAlignment="1">
      <alignment horizontal="center" vertical="center"/>
    </xf>
    <xf numFmtId="0" fontId="4" fillId="53" borderId="130" xfId="0" applyFont="1" applyFill="1" applyBorder="1"/>
    <xf numFmtId="0" fontId="6" fillId="2" borderId="130" xfId="0" applyFont="1" applyFill="1" applyBorder="1" applyAlignment="1">
      <alignment horizontal="center" vertical="center"/>
    </xf>
    <xf numFmtId="0" fontId="4" fillId="46" borderId="130" xfId="0" applyFont="1" applyFill="1" applyBorder="1"/>
    <xf numFmtId="167" fontId="7" fillId="2" borderId="130" xfId="0" applyNumberFormat="1" applyFont="1" applyFill="1" applyBorder="1" applyAlignment="1">
      <alignment horizontal="center" vertical="center"/>
    </xf>
    <xf numFmtId="167" fontId="7" fillId="46" borderId="130" xfId="0" applyNumberFormat="1" applyFont="1" applyFill="1" applyBorder="1" applyAlignment="1">
      <alignment horizontal="center" vertical="center"/>
    </xf>
    <xf numFmtId="0" fontId="100" fillId="46" borderId="130" xfId="0" applyFont="1" applyFill="1" applyBorder="1"/>
    <xf numFmtId="0" fontId="6" fillId="3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164" fontId="23" fillId="2" borderId="8" xfId="0" applyNumberFormat="1" applyFont="1" applyFill="1" applyBorder="1" applyAlignment="1">
      <alignment horizontal="center"/>
    </xf>
    <xf numFmtId="167" fontId="22" fillId="0" borderId="135" xfId="0" applyNumberFormat="1" applyFont="1" applyBorder="1" applyAlignment="1">
      <alignment horizontal="center" vertical="center"/>
    </xf>
    <xf numFmtId="0" fontId="4" fillId="0" borderId="135" xfId="0" applyFont="1" applyBorder="1"/>
    <xf numFmtId="0" fontId="16" fillId="2" borderId="8" xfId="0" applyFont="1" applyFill="1" applyBorder="1" applyAlignment="1">
      <alignment horizontal="center" vertical="center"/>
    </xf>
    <xf numFmtId="0" fontId="3" fillId="54" borderId="2" xfId="0" applyFont="1" applyFill="1" applyBorder="1" applyAlignment="1">
      <alignment horizontal="center" vertical="center"/>
    </xf>
    <xf numFmtId="0" fontId="4" fillId="53" borderId="3" xfId="0" applyFont="1" applyFill="1" applyBorder="1"/>
    <xf numFmtId="0" fontId="4" fillId="53" borderId="4" xfId="0" applyFont="1" applyFill="1" applyBorder="1"/>
    <xf numFmtId="0" fontId="4" fillId="53" borderId="5" xfId="0" applyFont="1" applyFill="1" applyBorder="1"/>
    <xf numFmtId="0" fontId="4" fillId="53" borderId="6" xfId="0" applyFont="1" applyFill="1" applyBorder="1"/>
    <xf numFmtId="0" fontId="4" fillId="53" borderId="7" xfId="0" applyFont="1" applyFill="1" applyBorder="1"/>
    <xf numFmtId="0" fontId="16" fillId="54" borderId="8" xfId="0" applyFont="1" applyFill="1" applyBorder="1" applyAlignment="1">
      <alignment horizontal="center"/>
    </xf>
    <xf numFmtId="0" fontId="4" fillId="53" borderId="9" xfId="0" applyFont="1" applyFill="1" applyBorder="1"/>
    <xf numFmtId="167" fontId="7" fillId="2" borderId="8" xfId="0" applyNumberFormat="1" applyFont="1" applyFill="1" applyBorder="1" applyAlignment="1">
      <alignment horizontal="center"/>
    </xf>
    <xf numFmtId="166" fontId="7" fillId="2" borderId="135" xfId="0" applyNumberFormat="1" applyFont="1" applyFill="1" applyBorder="1" applyAlignment="1">
      <alignment horizontal="center" vertical="center"/>
    </xf>
    <xf numFmtId="0" fontId="6" fillId="55" borderId="135" xfId="0" applyFont="1" applyFill="1" applyBorder="1" applyAlignment="1">
      <alignment horizontal="center"/>
    </xf>
    <xf numFmtId="0" fontId="4" fillId="56" borderId="135" xfId="0" applyFont="1" applyFill="1" applyBorder="1" applyAlignment="1">
      <alignment horizontal="center"/>
    </xf>
    <xf numFmtId="0" fontId="6" fillId="54" borderId="8" xfId="0" applyFont="1" applyFill="1" applyBorder="1" applyAlignment="1">
      <alignment horizontal="center"/>
    </xf>
    <xf numFmtId="0" fontId="4" fillId="53" borderId="10" xfId="0" applyFont="1" applyFill="1" applyBorder="1"/>
    <xf numFmtId="3" fontId="7" fillId="2" borderId="135" xfId="0" applyNumberFormat="1" applyFont="1" applyFill="1" applyBorder="1" applyAlignment="1">
      <alignment horizontal="center" vertical="center"/>
    </xf>
    <xf numFmtId="0" fontId="6" fillId="2" borderId="135" xfId="0" applyFont="1" applyFill="1" applyBorder="1" applyAlignment="1">
      <alignment horizontal="center" vertical="center"/>
    </xf>
    <xf numFmtId="0" fontId="9" fillId="3" borderId="135" xfId="0" applyFont="1" applyFill="1" applyBorder="1" applyAlignment="1">
      <alignment horizontal="center" vertical="center"/>
    </xf>
    <xf numFmtId="16" fontId="13" fillId="0" borderId="135" xfId="0" applyNumberFormat="1" applyFont="1" applyBorder="1" applyAlignment="1">
      <alignment horizontal="center" vertical="center"/>
    </xf>
    <xf numFmtId="167" fontId="13" fillId="0" borderId="135" xfId="0" applyNumberFormat="1" applyFont="1" applyBorder="1" applyAlignment="1">
      <alignment horizontal="center" vertical="center"/>
    </xf>
    <xf numFmtId="167" fontId="7" fillId="0" borderId="135" xfId="0" applyNumberFormat="1" applyFont="1" applyBorder="1" applyAlignment="1">
      <alignment horizontal="center" vertical="center"/>
    </xf>
    <xf numFmtId="0" fontId="21" fillId="0" borderId="135" xfId="0" applyFont="1" applyBorder="1" applyAlignment="1">
      <alignment horizontal="center" vertical="center"/>
    </xf>
    <xf numFmtId="167" fontId="21" fillId="0" borderId="135" xfId="0" applyNumberFormat="1" applyFont="1" applyBorder="1" applyAlignment="1">
      <alignment horizontal="center" vertical="center"/>
    </xf>
    <xf numFmtId="16" fontId="21" fillId="0" borderId="135" xfId="0" applyNumberFormat="1" applyFont="1" applyBorder="1" applyAlignment="1">
      <alignment horizontal="center" vertical="center"/>
    </xf>
    <xf numFmtId="0" fontId="25" fillId="2" borderId="53" xfId="0" applyFont="1" applyFill="1" applyBorder="1" applyAlignment="1">
      <alignment horizontal="center" vertical="center"/>
    </xf>
    <xf numFmtId="0" fontId="4" fillId="0" borderId="105" xfId="0" applyFont="1" applyBorder="1"/>
    <xf numFmtId="0" fontId="4" fillId="0" borderId="54" xfId="0" applyFont="1" applyBorder="1"/>
    <xf numFmtId="0" fontId="25" fillId="2" borderId="69" xfId="0" applyFont="1" applyFill="1" applyBorder="1" applyAlignment="1">
      <alignment horizontal="center" vertical="center"/>
    </xf>
    <xf numFmtId="0" fontId="4" fillId="0" borderId="71" xfId="0" applyFont="1" applyBorder="1"/>
    <xf numFmtId="3" fontId="25" fillId="2" borderId="69" xfId="0" applyNumberFormat="1" applyFont="1" applyFill="1" applyBorder="1" applyAlignment="1">
      <alignment horizontal="center" vertical="center"/>
    </xf>
    <xf numFmtId="0" fontId="25" fillId="2" borderId="72" xfId="0" applyFont="1" applyFill="1" applyBorder="1" applyAlignment="1">
      <alignment horizontal="center" vertical="center"/>
    </xf>
    <xf numFmtId="0" fontId="4" fillId="0" borderId="73" xfId="0" applyFont="1" applyBorder="1"/>
    <xf numFmtId="0" fontId="4" fillId="0" borderId="74" xfId="0" applyFont="1" applyBorder="1"/>
    <xf numFmtId="0" fontId="25" fillId="2" borderId="101" xfId="0" applyFont="1" applyFill="1" applyBorder="1" applyAlignment="1">
      <alignment horizontal="center" vertical="center"/>
    </xf>
    <xf numFmtId="0" fontId="4" fillId="0" borderId="102" xfId="0" applyFont="1" applyBorder="1"/>
    <xf numFmtId="0" fontId="4" fillId="0" borderId="103" xfId="0" applyFont="1" applyBorder="1"/>
    <xf numFmtId="0" fontId="25" fillId="2" borderId="8" xfId="0" applyFont="1" applyFill="1" applyBorder="1" applyAlignment="1">
      <alignment horizontal="center"/>
    </xf>
    <xf numFmtId="0" fontId="25" fillId="2" borderId="8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5" fillId="2" borderId="8" xfId="0" applyFont="1" applyFill="1" applyBorder="1" applyAlignment="1">
      <alignment vertical="center" wrapText="1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5" fillId="2" borderId="55" xfId="0" applyFont="1" applyFill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4" fillId="0" borderId="105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25" fillId="2" borderId="8" xfId="0" applyFont="1" applyFill="1" applyBorder="1" applyAlignment="1">
      <alignment horizontal="left" vertical="center"/>
    </xf>
    <xf numFmtId="0" fontId="30" fillId="2" borderId="8" xfId="0" applyFont="1" applyFill="1" applyBorder="1" applyAlignment="1">
      <alignment horizontal="left" vertical="center"/>
    </xf>
    <xf numFmtId="0" fontId="25" fillId="2" borderId="106" xfId="0" applyFont="1" applyFill="1" applyBorder="1" applyAlignment="1">
      <alignment wrapText="1"/>
    </xf>
    <xf numFmtId="0" fontId="4" fillId="0" borderId="107" xfId="0" applyFont="1" applyBorder="1"/>
    <xf numFmtId="0" fontId="4" fillId="0" borderId="108" xfId="0" applyFont="1" applyBorder="1"/>
    <xf numFmtId="0" fontId="28" fillId="2" borderId="75" xfId="0" applyFont="1" applyFill="1" applyBorder="1" applyAlignment="1">
      <alignment horizontal="left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25" fillId="2" borderId="109" xfId="0" applyFont="1" applyFill="1" applyBorder="1" applyAlignment="1">
      <alignment horizontal="center" vertical="center"/>
    </xf>
    <xf numFmtId="0" fontId="4" fillId="0" borderId="92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27" fillId="2" borderId="111" xfId="0" applyFont="1" applyFill="1" applyBorder="1" applyAlignment="1">
      <alignment horizontal="left" vertical="center"/>
    </xf>
    <xf numFmtId="0" fontId="25" fillId="2" borderId="6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77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26" fillId="2" borderId="8" xfId="0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0" fontId="28" fillId="2" borderId="49" xfId="0" applyFont="1" applyFill="1" applyBorder="1" applyAlignment="1">
      <alignment horizontal="left" vertical="center"/>
    </xf>
    <xf numFmtId="0" fontId="4" fillId="0" borderId="50" xfId="0" applyFont="1" applyBorder="1"/>
    <xf numFmtId="0" fontId="4" fillId="0" borderId="51" xfId="0" applyFont="1" applyBorder="1"/>
    <xf numFmtId="0" fontId="25" fillId="2" borderId="55" xfId="0" applyFont="1" applyFill="1" applyBorder="1" applyAlignment="1">
      <alignment horizontal="left" vertical="center"/>
    </xf>
    <xf numFmtId="0" fontId="27" fillId="3" borderId="53" xfId="0" applyFont="1" applyFill="1" applyBorder="1" applyAlignment="1">
      <alignment horizontal="left" vertical="center"/>
    </xf>
    <xf numFmtId="166" fontId="25" fillId="2" borderId="58" xfId="0" applyNumberFormat="1" applyFont="1" applyFill="1" applyBorder="1" applyAlignment="1">
      <alignment horizontal="left" vertical="center"/>
    </xf>
    <xf numFmtId="0" fontId="4" fillId="0" borderId="59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166" fontId="25" fillId="2" borderId="60" xfId="0" applyNumberFormat="1" applyFont="1" applyFill="1" applyBorder="1" applyAlignment="1">
      <alignment horizontal="left" vertical="center"/>
    </xf>
    <xf numFmtId="0" fontId="4" fillId="0" borderId="65" xfId="0" applyFont="1" applyBorder="1" applyAlignment="1">
      <alignment vertical="center"/>
    </xf>
    <xf numFmtId="0" fontId="27" fillId="3" borderId="58" xfId="0" applyFont="1" applyFill="1" applyBorder="1" applyAlignment="1">
      <alignment horizontal="left" vertical="center"/>
    </xf>
    <xf numFmtId="0" fontId="4" fillId="0" borderId="66" xfId="0" applyFont="1" applyBorder="1" applyAlignment="1">
      <alignment vertical="center"/>
    </xf>
    <xf numFmtId="0" fontId="25" fillId="2" borderId="67" xfId="0" applyFont="1" applyFill="1" applyBorder="1" applyAlignment="1">
      <alignment horizontal="left" vertical="center"/>
    </xf>
    <xf numFmtId="166" fontId="25" fillId="2" borderId="69" xfId="0" applyNumberFormat="1" applyFont="1" applyFill="1" applyBorder="1" applyAlignment="1">
      <alignment horizontal="left" vertical="center"/>
    </xf>
    <xf numFmtId="0" fontId="4" fillId="0" borderId="71" xfId="0" applyFont="1" applyBorder="1" applyAlignment="1">
      <alignment vertical="center"/>
    </xf>
    <xf numFmtId="0" fontId="25" fillId="2" borderId="72" xfId="0" applyFont="1" applyFill="1" applyBorder="1" applyAlignment="1">
      <alignment horizontal="left" vertical="center"/>
    </xf>
    <xf numFmtId="0" fontId="4" fillId="0" borderId="73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25" fillId="0" borderId="77" xfId="0" applyFont="1" applyBorder="1" applyAlignment="1">
      <alignment horizontal="left" vertical="center"/>
    </xf>
    <xf numFmtId="0" fontId="27" fillId="3" borderId="79" xfId="0" applyFont="1" applyFill="1" applyBorder="1" applyAlignment="1">
      <alignment horizontal="left" vertical="center"/>
    </xf>
    <xf numFmtId="0" fontId="4" fillId="0" borderId="81" xfId="0" applyFont="1" applyBorder="1" applyAlignment="1">
      <alignment vertical="center"/>
    </xf>
    <xf numFmtId="0" fontId="27" fillId="3" borderId="8" xfId="0" applyFont="1" applyFill="1" applyBorder="1" applyAlignment="1">
      <alignment horizontal="left" vertical="center"/>
    </xf>
    <xf numFmtId="0" fontId="27" fillId="3" borderId="76" xfId="0" applyFont="1" applyFill="1" applyBorder="1" applyAlignment="1">
      <alignment horizontal="left" vertical="center"/>
    </xf>
    <xf numFmtId="0" fontId="25" fillId="2" borderId="58" xfId="0" applyFont="1" applyFill="1" applyBorder="1" applyAlignment="1">
      <alignment horizontal="left" vertical="center"/>
    </xf>
    <xf numFmtId="0" fontId="25" fillId="0" borderId="80" xfId="0" applyFont="1" applyBorder="1" applyAlignment="1">
      <alignment horizontal="left" vertical="center"/>
    </xf>
    <xf numFmtId="0" fontId="29" fillId="3" borderId="79" xfId="0" applyFont="1" applyFill="1" applyBorder="1" applyAlignment="1">
      <alignment horizontal="left" vertical="center"/>
    </xf>
    <xf numFmtId="0" fontId="25" fillId="0" borderId="58" xfId="0" applyFont="1" applyBorder="1" applyAlignment="1">
      <alignment horizontal="left" vertical="center"/>
    </xf>
    <xf numFmtId="0" fontId="4" fillId="0" borderId="8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25" fillId="2" borderId="69" xfId="0" applyFont="1" applyFill="1" applyBorder="1" applyAlignment="1">
      <alignment horizontal="left" vertical="center"/>
    </xf>
    <xf numFmtId="0" fontId="29" fillId="3" borderId="58" xfId="0" applyFont="1" applyFill="1" applyBorder="1" applyAlignment="1">
      <alignment horizontal="left" vertical="center"/>
    </xf>
    <xf numFmtId="0" fontId="4" fillId="0" borderId="86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4" fillId="0" borderId="88" xfId="0" applyFont="1" applyBorder="1" applyAlignment="1">
      <alignment vertical="center"/>
    </xf>
    <xf numFmtId="0" fontId="25" fillId="0" borderId="69" xfId="0" applyFont="1" applyBorder="1" applyAlignment="1">
      <alignment horizontal="left" vertical="center"/>
    </xf>
    <xf numFmtId="0" fontId="4" fillId="0" borderId="90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28" fillId="2" borderId="91" xfId="0" applyFont="1" applyFill="1" applyBorder="1" applyAlignment="1">
      <alignment horizontal="left" vertical="center"/>
    </xf>
    <xf numFmtId="0" fontId="4" fillId="0" borderId="92" xfId="0" applyFont="1" applyBorder="1"/>
    <xf numFmtId="0" fontId="4" fillId="0" borderId="93" xfId="0" applyFont="1" applyBorder="1"/>
    <xf numFmtId="0" fontId="29" fillId="3" borderId="94" xfId="0" applyFont="1" applyFill="1" applyBorder="1" applyAlignment="1">
      <alignment horizontal="center" vertical="center"/>
    </xf>
    <xf numFmtId="0" fontId="4" fillId="0" borderId="99" xfId="0" applyFont="1" applyBorder="1"/>
    <xf numFmtId="0" fontId="29" fillId="3" borderId="95" xfId="0" applyFont="1" applyFill="1" applyBorder="1" applyAlignment="1">
      <alignment horizontal="center" vertical="center"/>
    </xf>
    <xf numFmtId="0" fontId="4" fillId="0" borderId="96" xfId="0" applyFont="1" applyBorder="1"/>
    <xf numFmtId="0" fontId="4" fillId="0" borderId="97" xfId="0" applyFont="1" applyBorder="1"/>
    <xf numFmtId="0" fontId="4" fillId="0" borderId="63" xfId="0" applyFont="1" applyBorder="1"/>
    <xf numFmtId="0" fontId="4" fillId="0" borderId="84" xfId="0" applyFont="1" applyBorder="1"/>
    <xf numFmtId="0" fontId="4" fillId="0" borderId="70" xfId="0" applyFont="1" applyBorder="1"/>
    <xf numFmtId="0" fontId="29" fillId="3" borderId="98" xfId="0" applyFont="1" applyFill="1" applyBorder="1" applyAlignment="1">
      <alignment horizontal="center" vertical="center"/>
    </xf>
    <xf numFmtId="0" fontId="4" fillId="0" borderId="102" xfId="0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25" fillId="2" borderId="104" xfId="0" applyFont="1" applyFill="1" applyBorder="1" applyAlignment="1">
      <alignment horizontal="center" vertical="center"/>
    </xf>
    <xf numFmtId="0" fontId="25" fillId="2" borderId="103" xfId="0" applyFont="1" applyFill="1" applyBorder="1" applyAlignment="1">
      <alignment horizontal="center" vertical="center"/>
    </xf>
    <xf numFmtId="0" fontId="25" fillId="2" borderId="139" xfId="0" applyFont="1" applyFill="1" applyBorder="1" applyAlignment="1">
      <alignment horizontal="center" vertical="center"/>
    </xf>
    <xf numFmtId="0" fontId="25" fillId="2" borderId="140" xfId="0" applyFont="1" applyFill="1" applyBorder="1" applyAlignment="1">
      <alignment horizontal="center" vertical="center"/>
    </xf>
    <xf numFmtId="0" fontId="25" fillId="2" borderId="141" xfId="0" applyFont="1" applyFill="1" applyBorder="1" applyAlignment="1">
      <alignment horizontal="center" vertical="center"/>
    </xf>
    <xf numFmtId="0" fontId="29" fillId="3" borderId="99" xfId="0" applyFont="1" applyFill="1" applyBorder="1" applyAlignment="1">
      <alignment horizontal="center" vertical="center"/>
    </xf>
    <xf numFmtId="0" fontId="28" fillId="2" borderId="136" xfId="0" applyFont="1" applyFill="1" applyBorder="1" applyAlignment="1">
      <alignment horizontal="left" vertical="center"/>
    </xf>
    <xf numFmtId="0" fontId="28" fillId="2" borderId="137" xfId="0" applyFont="1" applyFill="1" applyBorder="1" applyAlignment="1">
      <alignment horizontal="left" vertical="center"/>
    </xf>
    <xf numFmtId="0" fontId="28" fillId="2" borderId="138" xfId="0" applyFont="1" applyFill="1" applyBorder="1" applyAlignment="1">
      <alignment horizontal="left" vertical="center"/>
    </xf>
    <xf numFmtId="0" fontId="2" fillId="12" borderId="14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1" fillId="10" borderId="14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1" fillId="13" borderId="14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32" fillId="14" borderId="1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31" fillId="13" borderId="114" xfId="0" applyFont="1" applyFill="1" applyBorder="1" applyAlignment="1">
      <alignment horizontal="center" vertical="center"/>
    </xf>
    <xf numFmtId="0" fontId="4" fillId="0" borderId="115" xfId="0" applyFont="1" applyBorder="1"/>
    <xf numFmtId="0" fontId="2" fillId="9" borderId="14" xfId="0" applyFont="1" applyFill="1" applyBorder="1" applyAlignment="1">
      <alignment horizontal="center" vertical="center"/>
    </xf>
    <xf numFmtId="0" fontId="2" fillId="19" borderId="14" xfId="0" applyFont="1" applyFill="1" applyBorder="1" applyAlignment="1">
      <alignment horizontal="center" vertical="center" wrapText="1"/>
    </xf>
    <xf numFmtId="0" fontId="2" fillId="18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1" fillId="16" borderId="114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0" fontId="2" fillId="22" borderId="14" xfId="0" applyFont="1" applyFill="1" applyBorder="1" applyAlignment="1">
      <alignment horizontal="center" vertical="center"/>
    </xf>
    <xf numFmtId="0" fontId="2" fillId="21" borderId="14" xfId="0" applyFont="1" applyFill="1" applyBorder="1" applyAlignment="1">
      <alignment horizontal="center" vertical="center"/>
    </xf>
    <xf numFmtId="0" fontId="31" fillId="20" borderId="14" xfId="0" applyFont="1" applyFill="1" applyBorder="1" applyAlignment="1">
      <alignment horizontal="center" vertical="center"/>
    </xf>
    <xf numFmtId="0" fontId="32" fillId="21" borderId="14" xfId="0" applyFont="1" applyFill="1" applyBorder="1" applyAlignment="1">
      <alignment horizontal="center" vertical="center"/>
    </xf>
    <xf numFmtId="0" fontId="2" fillId="25" borderId="14" xfId="0" applyFont="1" applyFill="1" applyBorder="1" applyAlignment="1">
      <alignment horizontal="center" vertical="center"/>
    </xf>
    <xf numFmtId="0" fontId="2" fillId="24" borderId="14" xfId="0" applyFont="1" applyFill="1" applyBorder="1" applyAlignment="1">
      <alignment horizontal="center" vertical="center"/>
    </xf>
    <xf numFmtId="0" fontId="31" fillId="23" borderId="14" xfId="0" applyFont="1" applyFill="1" applyBorder="1" applyAlignment="1">
      <alignment horizontal="center" vertical="center"/>
    </xf>
    <xf numFmtId="0" fontId="2" fillId="27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31" fillId="26" borderId="14" xfId="0" applyFont="1" applyFill="1" applyBorder="1" applyAlignment="1">
      <alignment horizontal="center" vertical="center"/>
    </xf>
    <xf numFmtId="0" fontId="2" fillId="30" borderId="14" xfId="0" applyFont="1" applyFill="1" applyBorder="1" applyAlignment="1">
      <alignment horizontal="center" vertical="center"/>
    </xf>
    <xf numFmtId="0" fontId="2" fillId="29" borderId="14" xfId="0" applyFont="1" applyFill="1" applyBorder="1" applyAlignment="1">
      <alignment horizontal="center" vertical="center"/>
    </xf>
    <xf numFmtId="0" fontId="31" fillId="28" borderId="14" xfId="0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0" fontId="32" fillId="17" borderId="14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165" fontId="17" fillId="2" borderId="117" xfId="0" applyNumberFormat="1" applyFont="1" applyFill="1" applyBorder="1" applyAlignment="1">
      <alignment horizontal="left" vertical="center"/>
    </xf>
    <xf numFmtId="0" fontId="4" fillId="0" borderId="118" xfId="0" applyFont="1" applyBorder="1"/>
    <xf numFmtId="0" fontId="17" fillId="2" borderId="117" xfId="0" applyFont="1" applyFill="1" applyBorder="1" applyAlignment="1">
      <alignment horizontal="left" vertical="center"/>
    </xf>
    <xf numFmtId="0" fontId="15" fillId="2" borderId="117" xfId="0" applyFont="1" applyFill="1" applyBorder="1" applyAlignment="1">
      <alignment horizontal="left" vertical="center"/>
    </xf>
    <xf numFmtId="0" fontId="4" fillId="0" borderId="119" xfId="0" applyFont="1" applyBorder="1"/>
    <xf numFmtId="0" fontId="35" fillId="2" borderId="8" xfId="0" applyFont="1" applyFill="1" applyBorder="1" applyAlignment="1">
      <alignment horizontal="left" vertical="center"/>
    </xf>
    <xf numFmtId="0" fontId="36" fillId="2" borderId="8" xfId="0" applyFont="1" applyFill="1" applyBorder="1" applyAlignment="1">
      <alignment horizontal="left" vertical="center"/>
    </xf>
    <xf numFmtId="0" fontId="37" fillId="2" borderId="8" xfId="0" applyFont="1" applyFill="1" applyBorder="1" applyAlignment="1">
      <alignment horizontal="left" vertical="center"/>
    </xf>
    <xf numFmtId="0" fontId="38" fillId="32" borderId="8" xfId="0" applyFont="1" applyFill="1" applyBorder="1" applyAlignment="1">
      <alignment horizontal="left"/>
    </xf>
    <xf numFmtId="0" fontId="39" fillId="32" borderId="8" xfId="0" applyFont="1" applyFill="1" applyBorder="1" applyAlignment="1">
      <alignment horizontal="left"/>
    </xf>
    <xf numFmtId="0" fontId="40" fillId="2" borderId="8" xfId="0" applyFont="1" applyFill="1" applyBorder="1" applyAlignment="1">
      <alignment horizontal="center" vertical="center"/>
    </xf>
    <xf numFmtId="165" fontId="24" fillId="2" borderId="8" xfId="0" applyNumberFormat="1" applyFont="1" applyFill="1" applyBorder="1" applyAlignment="1">
      <alignment horizontal="center" vertical="center"/>
    </xf>
    <xf numFmtId="0" fontId="41" fillId="33" borderId="8" xfId="0" applyFont="1" applyFill="1" applyBorder="1" applyAlignment="1">
      <alignment horizontal="left" vertical="center"/>
    </xf>
    <xf numFmtId="0" fontId="42" fillId="2" borderId="8" xfId="0" applyFont="1" applyFill="1" applyBorder="1" applyAlignment="1">
      <alignment horizontal="left" vertical="center"/>
    </xf>
    <xf numFmtId="0" fontId="43" fillId="2" borderId="8" xfId="0" applyFont="1" applyFill="1" applyBorder="1" applyAlignment="1">
      <alignment horizontal="left" vertical="center"/>
    </xf>
    <xf numFmtId="0" fontId="44" fillId="2" borderId="8" xfId="0" applyFont="1" applyFill="1" applyBorder="1" applyAlignment="1">
      <alignment horizontal="left" vertical="center"/>
    </xf>
    <xf numFmtId="0" fontId="45" fillId="2" borderId="8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top"/>
    </xf>
    <xf numFmtId="0" fontId="42" fillId="2" borderId="8" xfId="0" applyFont="1" applyFill="1" applyBorder="1" applyAlignment="1">
      <alignment horizontal="left" vertical="top"/>
    </xf>
    <xf numFmtId="0" fontId="24" fillId="2" borderId="8" xfId="0" applyFont="1" applyFill="1" applyBorder="1" applyAlignment="1">
      <alignment horizontal="left" vertical="center"/>
    </xf>
    <xf numFmtId="0" fontId="47" fillId="2" borderId="120" xfId="0" applyFont="1" applyFill="1" applyBorder="1" applyAlignment="1">
      <alignment horizontal="center"/>
    </xf>
    <xf numFmtId="0" fontId="4" fillId="0" borderId="121" xfId="0" applyFont="1" applyBorder="1"/>
    <xf numFmtId="0" fontId="4" fillId="0" borderId="122" xfId="0" applyFont="1" applyBorder="1"/>
    <xf numFmtId="0" fontId="47" fillId="2" borderId="8" xfId="0" applyFont="1" applyFill="1" applyBorder="1" applyAlignment="1">
      <alignment horizontal="center" vertical="top"/>
    </xf>
    <xf numFmtId="0" fontId="47" fillId="2" borderId="8" xfId="0" applyFont="1" applyFill="1" applyBorder="1" applyAlignment="1">
      <alignment horizontal="center"/>
    </xf>
    <xf numFmtId="0" fontId="37" fillId="9" borderId="8" xfId="0" applyFont="1" applyFill="1" applyBorder="1" applyAlignment="1">
      <alignment horizontal="left" vertical="center"/>
    </xf>
    <xf numFmtId="0" fontId="40" fillId="9" borderId="8" xfId="0" applyFont="1" applyFill="1" applyBorder="1" applyAlignment="1">
      <alignment horizontal="center" vertical="center"/>
    </xf>
    <xf numFmtId="165" fontId="50" fillId="9" borderId="8" xfId="0" applyNumberFormat="1" applyFont="1" applyFill="1" applyBorder="1" applyAlignment="1">
      <alignment horizontal="center" vertical="center"/>
    </xf>
    <xf numFmtId="0" fontId="53" fillId="9" borderId="8" xfId="0" applyFont="1" applyFill="1" applyBorder="1" applyAlignment="1">
      <alignment horizontal="left" vertical="center"/>
    </xf>
    <xf numFmtId="0" fontId="44" fillId="9" borderId="8" xfId="0" applyFont="1" applyFill="1" applyBorder="1" applyAlignment="1">
      <alignment horizontal="left" vertical="center"/>
    </xf>
    <xf numFmtId="0" fontId="51" fillId="33" borderId="8" xfId="0" applyFont="1" applyFill="1" applyBorder="1" applyAlignment="1">
      <alignment horizontal="left" vertical="center"/>
    </xf>
    <xf numFmtId="0" fontId="45" fillId="9" borderId="8" xfId="0" applyFont="1" applyFill="1" applyBorder="1" applyAlignment="1">
      <alignment horizontal="left" vertical="center"/>
    </xf>
    <xf numFmtId="0" fontId="54" fillId="9" borderId="8" xfId="0" applyFont="1" applyFill="1" applyBorder="1" applyAlignment="1">
      <alignment horizontal="left" vertical="center"/>
    </xf>
    <xf numFmtId="0" fontId="55" fillId="9" borderId="8" xfId="0" applyFont="1" applyFill="1" applyBorder="1" applyAlignment="1">
      <alignment horizontal="left" vertical="center"/>
    </xf>
    <xf numFmtId="0" fontId="54" fillId="9" borderId="8" xfId="0" applyFont="1" applyFill="1" applyBorder="1" applyAlignment="1">
      <alignment horizontal="left" vertical="top"/>
    </xf>
    <xf numFmtId="0" fontId="50" fillId="9" borderId="8" xfId="0" applyFont="1" applyFill="1" applyBorder="1" applyAlignment="1">
      <alignment horizontal="left" vertical="center"/>
    </xf>
    <xf numFmtId="0" fontId="59" fillId="2" borderId="8" xfId="0" applyFont="1" applyFill="1" applyBorder="1" applyAlignment="1">
      <alignment horizontal="left" vertical="center"/>
    </xf>
    <xf numFmtId="0" fontId="56" fillId="9" borderId="120" xfId="0" applyFont="1" applyFill="1" applyBorder="1" applyAlignment="1">
      <alignment horizontal="center"/>
    </xf>
    <xf numFmtId="0" fontId="56" fillId="9" borderId="8" xfId="0" applyFont="1" applyFill="1" applyBorder="1" applyAlignment="1">
      <alignment horizontal="center" vertical="top"/>
    </xf>
    <xf numFmtId="0" fontId="56" fillId="9" borderId="8" xfId="0" applyFont="1" applyFill="1" applyBorder="1" applyAlignment="1">
      <alignment horizontal="center"/>
    </xf>
    <xf numFmtId="0" fontId="58" fillId="2" borderId="8" xfId="0" applyFont="1" applyFill="1" applyBorder="1" applyAlignment="1">
      <alignment horizontal="left" vertical="top"/>
    </xf>
    <xf numFmtId="0" fontId="62" fillId="0" borderId="0" xfId="0" applyFont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4" fillId="0" borderId="123" xfId="0" applyFont="1" applyBorder="1"/>
    <xf numFmtId="0" fontId="13" fillId="2" borderId="14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 vertical="center"/>
    </xf>
    <xf numFmtId="0" fontId="63" fillId="2" borderId="14" xfId="0" applyFont="1" applyFill="1" applyBorder="1" applyAlignment="1">
      <alignment horizontal="center" vertical="center"/>
    </xf>
    <xf numFmtId="165" fontId="13" fillId="2" borderId="14" xfId="0" applyNumberFormat="1" applyFont="1" applyFill="1" applyBorder="1" applyAlignment="1">
      <alignment horizontal="center"/>
    </xf>
    <xf numFmtId="0" fontId="2" fillId="0" borderId="123" xfId="0" applyFont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167" fontId="2" fillId="3" borderId="14" xfId="0" applyNumberFormat="1" applyFont="1" applyFill="1" applyBorder="1" applyAlignment="1">
      <alignment horizontal="center" vertical="center"/>
    </xf>
    <xf numFmtId="0" fontId="61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67" fontId="65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7" fontId="2" fillId="0" borderId="14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67" fontId="13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3" fillId="0" borderId="124" xfId="0" applyFont="1" applyBorder="1" applyAlignment="1">
      <alignment horizontal="center" vertical="center"/>
    </xf>
    <xf numFmtId="0" fontId="4" fillId="0" borderId="125" xfId="0" applyFont="1" applyBorder="1"/>
    <xf numFmtId="0" fontId="4" fillId="0" borderId="126" xfId="0" applyFont="1" applyBorder="1"/>
    <xf numFmtId="0" fontId="4" fillId="0" borderId="127" xfId="0" applyFont="1" applyBorder="1"/>
    <xf numFmtId="0" fontId="15" fillId="2" borderId="2" xfId="0" applyFont="1" applyFill="1" applyBorder="1" applyAlignment="1">
      <alignment horizontal="center"/>
    </xf>
    <xf numFmtId="0" fontId="3" fillId="34" borderId="8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31" fillId="36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6" fillId="42" borderId="14" xfId="0" applyFont="1" applyFill="1" applyBorder="1" applyAlignment="1">
      <alignment horizontal="center" vertical="center"/>
    </xf>
    <xf numFmtId="167" fontId="7" fillId="0" borderId="14" xfId="0" applyNumberFormat="1" applyFont="1" applyBorder="1" applyAlignment="1">
      <alignment horizontal="center" vertical="center"/>
    </xf>
    <xf numFmtId="167" fontId="7" fillId="0" borderId="14" xfId="0" applyNumberFormat="1" applyFont="1" applyBorder="1" applyAlignment="1">
      <alignment horizontal="center"/>
    </xf>
    <xf numFmtId="167" fontId="6" fillId="0" borderId="14" xfId="0" applyNumberFormat="1" applyFont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/>
    </xf>
    <xf numFmtId="0" fontId="67" fillId="2" borderId="8" xfId="0" applyFont="1" applyFill="1" applyBorder="1" applyAlignment="1">
      <alignment horizontal="center" vertical="center"/>
    </xf>
    <xf numFmtId="0" fontId="68" fillId="41" borderId="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69" fillId="4" borderId="8" xfId="0" applyFont="1" applyFill="1" applyBorder="1" applyAlignment="1">
      <alignment horizontal="center" vertical="center"/>
    </xf>
    <xf numFmtId="165" fontId="70" fillId="4" borderId="8" xfId="0" applyNumberFormat="1" applyFont="1" applyFill="1" applyBorder="1" applyAlignment="1">
      <alignment horizontal="center"/>
    </xf>
    <xf numFmtId="167" fontId="7" fillId="5" borderId="14" xfId="0" applyNumberFormat="1" applyFont="1" applyFill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167" fontId="7" fillId="0" borderId="124" xfId="0" applyNumberFormat="1" applyFont="1" applyBorder="1" applyAlignment="1">
      <alignment horizontal="center" vertical="center"/>
    </xf>
    <xf numFmtId="0" fontId="6" fillId="5" borderId="128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24" fillId="2" borderId="8" xfId="0" applyFont="1" applyFill="1" applyBorder="1" applyAlignment="1">
      <alignment horizontal="center"/>
    </xf>
    <xf numFmtId="0" fontId="6" fillId="0" borderId="124" xfId="0" applyFont="1" applyBorder="1" applyAlignment="1">
      <alignment horizontal="center" vertical="center"/>
    </xf>
    <xf numFmtId="0" fontId="68" fillId="0" borderId="14" xfId="0" applyFont="1" applyBorder="1" applyAlignment="1">
      <alignment horizontal="center" vertical="center"/>
    </xf>
    <xf numFmtId="0" fontId="72" fillId="2" borderId="2" xfId="0" applyFont="1" applyFill="1" applyBorder="1" applyAlignment="1">
      <alignment horizontal="center" vertical="center"/>
    </xf>
    <xf numFmtId="0" fontId="4" fillId="0" borderId="129" xfId="0" applyFont="1" applyBorder="1"/>
    <xf numFmtId="0" fontId="4" fillId="0" borderId="130" xfId="0" applyFont="1" applyBorder="1"/>
    <xf numFmtId="0" fontId="3" fillId="2" borderId="8" xfId="0" applyFont="1" applyFill="1" applyBorder="1" applyAlignment="1">
      <alignment horizontal="right" vertical="top"/>
    </xf>
    <xf numFmtId="0" fontId="3" fillId="2" borderId="8" xfId="0" applyFont="1" applyFill="1" applyBorder="1" applyAlignment="1">
      <alignment horizontal="right" vertical="center"/>
    </xf>
    <xf numFmtId="0" fontId="74" fillId="2" borderId="8" xfId="0" applyFont="1" applyFill="1" applyBorder="1" applyAlignment="1">
      <alignment horizontal="center"/>
    </xf>
    <xf numFmtId="0" fontId="74" fillId="2" borderId="8" xfId="0" applyFont="1" applyFill="1" applyBorder="1" applyAlignment="1">
      <alignment horizontal="center" vertical="top"/>
    </xf>
    <xf numFmtId="0" fontId="14" fillId="37" borderId="8" xfId="0" applyFont="1" applyFill="1" applyBorder="1" applyAlignment="1">
      <alignment horizontal="center"/>
    </xf>
    <xf numFmtId="0" fontId="14" fillId="38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7" fillId="43" borderId="8" xfId="0" applyFont="1" applyFill="1" applyBorder="1" applyAlignment="1">
      <alignment horizontal="center"/>
    </xf>
    <xf numFmtId="0" fontId="76" fillId="43" borderId="8" xfId="0" applyFont="1" applyFill="1" applyBorder="1" applyAlignment="1">
      <alignment horizontal="center"/>
    </xf>
    <xf numFmtId="0" fontId="31" fillId="39" borderId="14" xfId="0" applyFont="1" applyFill="1" applyBorder="1" applyAlignment="1">
      <alignment horizontal="center"/>
    </xf>
    <xf numFmtId="0" fontId="31" fillId="39" borderId="14" xfId="0" applyFont="1" applyFill="1" applyBorder="1" applyAlignment="1">
      <alignment horizontal="center" vertical="center"/>
    </xf>
    <xf numFmtId="3" fontId="77" fillId="0" borderId="14" xfId="0" applyNumberFormat="1" applyFont="1" applyBorder="1" applyAlignment="1">
      <alignment horizontal="center" vertical="center"/>
    </xf>
    <xf numFmtId="0" fontId="77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79" fillId="0" borderId="14" xfId="0" applyNumberFormat="1" applyFont="1" applyBorder="1" applyAlignment="1">
      <alignment horizontal="center" vertical="center"/>
    </xf>
    <xf numFmtId="0" fontId="80" fillId="0" borderId="14" xfId="0" applyFont="1" applyBorder="1" applyAlignment="1">
      <alignment horizontal="center" vertical="center"/>
    </xf>
    <xf numFmtId="3" fontId="80" fillId="0" borderId="14" xfId="0" applyNumberFormat="1" applyFont="1" applyBorder="1" applyAlignment="1">
      <alignment horizontal="center" vertical="center"/>
    </xf>
    <xf numFmtId="0" fontId="82" fillId="0" borderId="14" xfId="0" applyFont="1" applyBorder="1" applyAlignment="1">
      <alignment horizontal="center" vertical="center"/>
    </xf>
    <xf numFmtId="3" fontId="82" fillId="0" borderId="14" xfId="0" applyNumberFormat="1" applyFont="1" applyBorder="1" applyAlignment="1">
      <alignment horizontal="center" vertical="center"/>
    </xf>
    <xf numFmtId="0" fontId="84" fillId="39" borderId="8" xfId="0" applyFont="1" applyFill="1" applyBorder="1" applyAlignment="1">
      <alignment horizontal="center"/>
    </xf>
    <xf numFmtId="0" fontId="31" fillId="39" borderId="8" xfId="0" applyFon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2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167" fontId="87" fillId="2" borderId="11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31" fillId="44" borderId="8" xfId="0" applyFont="1" applyFill="1" applyBorder="1" applyAlignment="1">
      <alignment horizontal="center" vertical="top"/>
    </xf>
    <xf numFmtId="0" fontId="3" fillId="45" borderId="8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/>
    </xf>
    <xf numFmtId="167" fontId="61" fillId="2" borderId="11" xfId="0" applyNumberFormat="1" applyFont="1" applyFill="1" applyBorder="1" applyAlignment="1">
      <alignment horizontal="center"/>
    </xf>
    <xf numFmtId="0" fontId="86" fillId="2" borderId="1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10.png"/><Relationship Id="rId1" Type="http://schemas.openxmlformats.org/officeDocument/2006/relationships/image" Target="../media/image34.png"/><Relationship Id="rId5" Type="http://schemas.openxmlformats.org/officeDocument/2006/relationships/image" Target="../media/image9.png"/><Relationship Id="rId4" Type="http://schemas.openxmlformats.org/officeDocument/2006/relationships/image" Target="../media/image36.pn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9.png"/><Relationship Id="rId18" Type="http://schemas.openxmlformats.org/officeDocument/2006/relationships/image" Target="../media/image54.png"/><Relationship Id="rId26" Type="http://schemas.openxmlformats.org/officeDocument/2006/relationships/image" Target="../media/image61.png"/><Relationship Id="rId3" Type="http://schemas.openxmlformats.org/officeDocument/2006/relationships/image" Target="../media/image39.png"/><Relationship Id="rId21" Type="http://schemas.openxmlformats.org/officeDocument/2006/relationships/image" Target="../media/image57.png"/><Relationship Id="rId34" Type="http://schemas.openxmlformats.org/officeDocument/2006/relationships/image" Target="../media/image68.png"/><Relationship Id="rId7" Type="http://schemas.openxmlformats.org/officeDocument/2006/relationships/image" Target="../media/image43.png"/><Relationship Id="rId12" Type="http://schemas.openxmlformats.org/officeDocument/2006/relationships/image" Target="../media/image48.png"/><Relationship Id="rId17" Type="http://schemas.openxmlformats.org/officeDocument/2006/relationships/image" Target="../media/image53.png"/><Relationship Id="rId25" Type="http://schemas.openxmlformats.org/officeDocument/2006/relationships/image" Target="../media/image60.png"/><Relationship Id="rId33" Type="http://schemas.openxmlformats.org/officeDocument/2006/relationships/image" Target="../media/image67.png"/><Relationship Id="rId2" Type="http://schemas.openxmlformats.org/officeDocument/2006/relationships/image" Target="../media/image38.png"/><Relationship Id="rId16" Type="http://schemas.openxmlformats.org/officeDocument/2006/relationships/image" Target="../media/image52.png"/><Relationship Id="rId20" Type="http://schemas.openxmlformats.org/officeDocument/2006/relationships/image" Target="../media/image56.png"/><Relationship Id="rId29" Type="http://schemas.openxmlformats.org/officeDocument/2006/relationships/image" Target="../media/image63.png"/><Relationship Id="rId1" Type="http://schemas.openxmlformats.org/officeDocument/2006/relationships/image" Target="../media/image37.png"/><Relationship Id="rId6" Type="http://schemas.openxmlformats.org/officeDocument/2006/relationships/image" Target="../media/image42.png"/><Relationship Id="rId11" Type="http://schemas.openxmlformats.org/officeDocument/2006/relationships/image" Target="../media/image47.png"/><Relationship Id="rId24" Type="http://schemas.openxmlformats.org/officeDocument/2006/relationships/image" Target="../media/image59.png"/><Relationship Id="rId32" Type="http://schemas.openxmlformats.org/officeDocument/2006/relationships/image" Target="../media/image66.png"/><Relationship Id="rId5" Type="http://schemas.openxmlformats.org/officeDocument/2006/relationships/image" Target="../media/image41.png"/><Relationship Id="rId15" Type="http://schemas.openxmlformats.org/officeDocument/2006/relationships/image" Target="../media/image51.png"/><Relationship Id="rId23" Type="http://schemas.openxmlformats.org/officeDocument/2006/relationships/image" Target="../media/image58.png"/><Relationship Id="rId28" Type="http://schemas.openxmlformats.org/officeDocument/2006/relationships/image" Target="../media/image32.png"/><Relationship Id="rId10" Type="http://schemas.openxmlformats.org/officeDocument/2006/relationships/image" Target="../media/image46.png"/><Relationship Id="rId19" Type="http://schemas.openxmlformats.org/officeDocument/2006/relationships/image" Target="../media/image55.png"/><Relationship Id="rId31" Type="http://schemas.openxmlformats.org/officeDocument/2006/relationships/image" Target="../media/image65.png"/><Relationship Id="rId4" Type="http://schemas.openxmlformats.org/officeDocument/2006/relationships/image" Target="../media/image40.png"/><Relationship Id="rId9" Type="http://schemas.openxmlformats.org/officeDocument/2006/relationships/image" Target="../media/image45.png"/><Relationship Id="rId14" Type="http://schemas.openxmlformats.org/officeDocument/2006/relationships/image" Target="../media/image50.png"/><Relationship Id="rId22" Type="http://schemas.openxmlformats.org/officeDocument/2006/relationships/image" Target="../media/image33.png"/><Relationship Id="rId27" Type="http://schemas.openxmlformats.org/officeDocument/2006/relationships/image" Target="../media/image62.png"/><Relationship Id="rId30" Type="http://schemas.openxmlformats.org/officeDocument/2006/relationships/image" Target="../media/image64.png"/><Relationship Id="rId8" Type="http://schemas.openxmlformats.org/officeDocument/2006/relationships/image" Target="../media/image4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jpg"/><Relationship Id="rId1" Type="http://schemas.openxmlformats.org/officeDocument/2006/relationships/image" Target="../media/image25.jp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0</xdr:row>
      <xdr:rowOff>57150</xdr:rowOff>
    </xdr:from>
    <xdr:ext cx="447675" cy="447675"/>
    <xdr:pic>
      <xdr:nvPicPr>
        <xdr:cNvPr id="2" name="image20.png" descr="Viajes - Iconos gratis de transpor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27</xdr:row>
      <xdr:rowOff>28575</xdr:rowOff>
    </xdr:from>
    <xdr:ext cx="2514600" cy="1314450"/>
    <xdr:pic>
      <xdr:nvPicPr>
        <xdr:cNvPr id="8" name="image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608598</xdr:colOff>
      <xdr:row>27</xdr:row>
      <xdr:rowOff>21557</xdr:rowOff>
    </xdr:from>
    <xdr:ext cx="4543425" cy="1342022"/>
    <xdr:pic>
      <xdr:nvPicPr>
        <xdr:cNvPr id="9" name="image1.png" title="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b="6070"/>
        <a:stretch>
          <a:fillRect/>
        </a:stretch>
      </xdr:blipFill>
      <xdr:spPr>
        <a:xfrm>
          <a:off x="608598" y="6192754"/>
          <a:ext cx="4543425" cy="1342022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0</xdr:row>
      <xdr:rowOff>19050</xdr:rowOff>
    </xdr:from>
    <xdr:ext cx="714375" cy="485775"/>
    <xdr:pic>
      <xdr:nvPicPr>
        <xdr:cNvPr id="10" name="image5.png" descr="Bandera de Polonia - Wikipedia, la enciclopedia lib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0</xdr:row>
      <xdr:rowOff>0</xdr:rowOff>
    </xdr:from>
    <xdr:ext cx="752475" cy="495300"/>
    <xdr:pic>
      <xdr:nvPicPr>
        <xdr:cNvPr id="11" name="image12.jpg" descr="bandera de italia con efecto ondeante, proporción oficial. 6602089 Vector  en Vecteezy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47625</xdr:colOff>
      <xdr:row>0</xdr:row>
      <xdr:rowOff>0</xdr:rowOff>
    </xdr:from>
    <xdr:ext cx="762000" cy="514350"/>
    <xdr:pic>
      <xdr:nvPicPr>
        <xdr:cNvPr id="12" name="image3.png" descr="Bandera de Francia - Wikipedia, la enciclopedia lib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</xdr:colOff>
      <xdr:row>0</xdr:row>
      <xdr:rowOff>0</xdr:rowOff>
    </xdr:from>
    <xdr:ext cx="771525" cy="514350"/>
    <xdr:pic>
      <xdr:nvPicPr>
        <xdr:cNvPr id="13" name="image6.png" descr="Bandera de España - Wikipedia, la enciclopedia lib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26273</xdr:colOff>
      <xdr:row>0</xdr:row>
      <xdr:rowOff>1</xdr:rowOff>
    </xdr:from>
    <xdr:to>
      <xdr:col>0</xdr:col>
      <xdr:colOff>227889</xdr:colOff>
      <xdr:row>0</xdr:row>
      <xdr:rowOff>124811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2297D40-5479-DAAD-F8B3-288202AB0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273" y="1"/>
          <a:ext cx="201616" cy="12481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92</xdr:row>
      <xdr:rowOff>35169</xdr:rowOff>
    </xdr:from>
    <xdr:ext cx="914400" cy="381000"/>
    <xdr:pic>
      <xdr:nvPicPr>
        <xdr:cNvPr id="3" name="image18.png">
          <a:extLst>
            <a:ext uri="{FF2B5EF4-FFF2-40B4-BE49-F238E27FC236}">
              <a16:creationId xmlns:a16="http://schemas.microsoft.com/office/drawing/2014/main" id="{3E4F91B4-2E9A-48D4-BEE8-5A9CD25E549D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7150" y="17795631"/>
          <a:ext cx="91440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119429</xdr:colOff>
      <xdr:row>94</xdr:row>
      <xdr:rowOff>156265</xdr:rowOff>
    </xdr:from>
    <xdr:ext cx="495300" cy="381000"/>
    <xdr:pic>
      <xdr:nvPicPr>
        <xdr:cNvPr id="4" name="image20.png" descr="Viajes - Iconos gratis de transporte">
          <a:extLst>
            <a:ext uri="{FF2B5EF4-FFF2-40B4-BE49-F238E27FC236}">
              <a16:creationId xmlns:a16="http://schemas.microsoft.com/office/drawing/2014/main" id="{4624B924-41F0-4B34-B382-EEEC618C82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429" y="18224457"/>
          <a:ext cx="49530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127</xdr:row>
      <xdr:rowOff>142875</xdr:rowOff>
    </xdr:from>
    <xdr:ext cx="3438525" cy="819150"/>
    <xdr:pic>
      <xdr:nvPicPr>
        <xdr:cNvPr id="5" name="image9.png">
          <a:extLst>
            <a:ext uri="{FF2B5EF4-FFF2-40B4-BE49-F238E27FC236}">
              <a16:creationId xmlns:a16="http://schemas.microsoft.com/office/drawing/2014/main" id="{4A7C65FE-BEAB-49BD-867C-39EF9C124949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38225" y="7648575"/>
          <a:ext cx="3438525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127</xdr:row>
      <xdr:rowOff>4763</xdr:rowOff>
    </xdr:from>
    <xdr:ext cx="914400" cy="971550"/>
    <xdr:pic>
      <xdr:nvPicPr>
        <xdr:cNvPr id="6" name="image14.png">
          <a:extLst>
            <a:ext uri="{FF2B5EF4-FFF2-40B4-BE49-F238E27FC236}">
              <a16:creationId xmlns:a16="http://schemas.microsoft.com/office/drawing/2014/main" id="{D65E99DC-E249-4295-A7B0-E77C9C7381CE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6675" y="7510463"/>
          <a:ext cx="914400" cy="971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19050</xdr:colOff>
      <xdr:row>127</xdr:row>
      <xdr:rowOff>161925</xdr:rowOff>
    </xdr:from>
    <xdr:ext cx="742950" cy="723900"/>
    <xdr:pic>
      <xdr:nvPicPr>
        <xdr:cNvPr id="7" name="image19.png">
          <a:extLst>
            <a:ext uri="{FF2B5EF4-FFF2-40B4-BE49-F238E27FC236}">
              <a16:creationId xmlns:a16="http://schemas.microsoft.com/office/drawing/2014/main" id="{C9A4D797-8AF8-48CB-B288-3B8116F2B96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552950" y="7667625"/>
          <a:ext cx="742950" cy="7239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447675</xdr:colOff>
      <xdr:row>0</xdr:row>
      <xdr:rowOff>47625</xdr:rowOff>
    </xdr:from>
    <xdr:ext cx="914400" cy="381000"/>
    <xdr:pic>
      <xdr:nvPicPr>
        <xdr:cNvPr id="2" name="image18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4581525" cy="4333875"/>
    <xdr:pic>
      <xdr:nvPicPr>
        <xdr:cNvPr id="2" name="image47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28575</xdr:rowOff>
    </xdr:from>
    <xdr:ext cx="4552950" cy="342900"/>
    <xdr:pic>
      <xdr:nvPicPr>
        <xdr:cNvPr id="3" name="image58.pn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714375</xdr:colOff>
      <xdr:row>0</xdr:row>
      <xdr:rowOff>0</xdr:rowOff>
    </xdr:from>
    <xdr:ext cx="723900" cy="819150"/>
    <xdr:pic>
      <xdr:nvPicPr>
        <xdr:cNvPr id="2" name="image34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466725</xdr:colOff>
      <xdr:row>35</xdr:row>
      <xdr:rowOff>200025</xdr:rowOff>
    </xdr:from>
    <xdr:ext cx="3457575" cy="60960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35</xdr:row>
      <xdr:rowOff>85725</xdr:rowOff>
    </xdr:from>
    <xdr:ext cx="914400" cy="762000"/>
    <xdr:pic>
      <xdr:nvPicPr>
        <xdr:cNvPr id="4" name="image48.pn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</xdr:row>
      <xdr:rowOff>209550</xdr:rowOff>
    </xdr:from>
    <xdr:ext cx="790575" cy="600075"/>
    <xdr:pic>
      <xdr:nvPicPr>
        <xdr:cNvPr id="5" name="image35.pn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0</xdr:row>
      <xdr:rowOff>0</xdr:rowOff>
    </xdr:from>
    <xdr:ext cx="914400" cy="381000"/>
    <xdr:pic>
      <xdr:nvPicPr>
        <xdr:cNvPr id="6" name="image18.pn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733425</xdr:colOff>
      <xdr:row>0</xdr:row>
      <xdr:rowOff>219075</xdr:rowOff>
    </xdr:from>
    <xdr:ext cx="952500" cy="409575"/>
    <xdr:pic>
      <xdr:nvPicPr>
        <xdr:cNvPr id="2" name="image37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171450</xdr:rowOff>
    </xdr:from>
    <xdr:ext cx="371475" cy="390525"/>
    <xdr:pic>
      <xdr:nvPicPr>
        <xdr:cNvPr id="3" name="image51.png" descr="Cartoon palmtree: Más de 2,002 ilustraciones y dibujos de stock con  licencia libres de regalías | Shutterstock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714375</xdr:colOff>
      <xdr:row>2</xdr:row>
      <xdr:rowOff>171450</xdr:rowOff>
    </xdr:from>
    <xdr:ext cx="276225" cy="314325"/>
    <xdr:pic>
      <xdr:nvPicPr>
        <xdr:cNvPr id="4" name="image45.png" descr="Monocromo Silueta De La Mochila Icono. Símbolo Estilizado Simplificado De  La Mochila. Mochila. Bolsa Para La Escuela. Saco. Ilustración Del Vector.  En Blanco Y Negro Ilustraciones svg, vectoriales, clip art vectorizado libre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228600</xdr:rowOff>
    </xdr:from>
    <xdr:ext cx="295275" cy="295275"/>
    <xdr:pic>
      <xdr:nvPicPr>
        <xdr:cNvPr id="5" name="image42.pn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2</xdr:row>
      <xdr:rowOff>161925</xdr:rowOff>
    </xdr:from>
    <xdr:ext cx="381000" cy="133350"/>
    <xdr:pic>
      <xdr:nvPicPr>
        <xdr:cNvPr id="6" name="image41.png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542925</xdr:colOff>
      <xdr:row>17</xdr:row>
      <xdr:rowOff>47625</xdr:rowOff>
    </xdr:from>
    <xdr:ext cx="152400" cy="152400"/>
    <xdr:pic>
      <xdr:nvPicPr>
        <xdr:cNvPr id="7" name="image54.png" descr="🚫 Prohibido Emoji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25</xdr:row>
      <xdr:rowOff>238125</xdr:rowOff>
    </xdr:from>
    <xdr:ext cx="133350" cy="352425"/>
    <xdr:pic>
      <xdr:nvPicPr>
        <xdr:cNvPr id="8" name="image40.png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30</xdr:row>
      <xdr:rowOff>209550</xdr:rowOff>
    </xdr:from>
    <xdr:ext cx="5048250" cy="257175"/>
    <xdr:pic>
      <xdr:nvPicPr>
        <xdr:cNvPr id="9" name="image39.png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25</xdr:row>
      <xdr:rowOff>247650</xdr:rowOff>
    </xdr:from>
    <xdr:ext cx="1323975" cy="352425"/>
    <xdr:pic>
      <xdr:nvPicPr>
        <xdr:cNvPr id="10" name="image68.png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219075</xdr:colOff>
      <xdr:row>4</xdr:row>
      <xdr:rowOff>171450</xdr:rowOff>
    </xdr:from>
    <xdr:ext cx="647700" cy="447675"/>
    <xdr:pic>
      <xdr:nvPicPr>
        <xdr:cNvPr id="11" name="image38.png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647700</xdr:colOff>
      <xdr:row>28</xdr:row>
      <xdr:rowOff>38100</xdr:rowOff>
    </xdr:from>
    <xdr:ext cx="247650" cy="257175"/>
    <xdr:pic>
      <xdr:nvPicPr>
        <xdr:cNvPr id="12" name="image46.png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161925</xdr:colOff>
      <xdr:row>28</xdr:row>
      <xdr:rowOff>38100</xdr:rowOff>
    </xdr:from>
    <xdr:ext cx="247650" cy="257175"/>
    <xdr:pic>
      <xdr:nvPicPr>
        <xdr:cNvPr id="13" name="image60.png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628650</xdr:colOff>
      <xdr:row>28</xdr:row>
      <xdr:rowOff>28575</xdr:rowOff>
    </xdr:from>
    <xdr:ext cx="257175" cy="257175"/>
    <xdr:pic>
      <xdr:nvPicPr>
        <xdr:cNvPr id="14" name="image36.png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781050</xdr:colOff>
      <xdr:row>28</xdr:row>
      <xdr:rowOff>28575</xdr:rowOff>
    </xdr:from>
    <xdr:ext cx="247650" cy="257175"/>
    <xdr:pic>
      <xdr:nvPicPr>
        <xdr:cNvPr id="15" name="image49.png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352425</xdr:colOff>
      <xdr:row>28</xdr:row>
      <xdr:rowOff>47625</xdr:rowOff>
    </xdr:from>
    <xdr:ext cx="247650" cy="257175"/>
    <xdr:pic>
      <xdr:nvPicPr>
        <xdr:cNvPr id="16" name="image44.png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</xdr:colOff>
      <xdr:row>29</xdr:row>
      <xdr:rowOff>114300</xdr:rowOff>
    </xdr:from>
    <xdr:ext cx="2847975" cy="285750"/>
    <xdr:pic>
      <xdr:nvPicPr>
        <xdr:cNvPr id="17" name="image43.png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28575</xdr:rowOff>
    </xdr:from>
    <xdr:ext cx="1362075" cy="1333500"/>
    <xdr:pic>
      <xdr:nvPicPr>
        <xdr:cNvPr id="18" name="image67.png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38100</xdr:rowOff>
    </xdr:from>
    <xdr:ext cx="695325" cy="657225"/>
    <xdr:pic>
      <xdr:nvPicPr>
        <xdr:cNvPr id="19" name="image53.png" descr="Spain Flag Icon Vector Illustration Round Stock Illustration - Download  Image Now - Circle, Spain, Spanish Flag - iStock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85725</xdr:colOff>
      <xdr:row>35</xdr:row>
      <xdr:rowOff>38100</xdr:rowOff>
    </xdr:from>
    <xdr:ext cx="142875" cy="152400"/>
    <xdr:pic>
      <xdr:nvPicPr>
        <xdr:cNvPr id="20" name="image71.png" descr="Monocromo Silueta De La Mochila Icono. Símbolo Estilizado Simplificado De  La Mochila. Mochila. Bolsa Para La Escuela. Saco. Ilustración Del Vector.  En Blanco Y Negro Ilustraciones svg, vectoriales, clip art vectorizado libre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5048250" cy="4657725"/>
    <xdr:pic>
      <xdr:nvPicPr>
        <xdr:cNvPr id="21" name="image52.png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5048250" cy="4657725"/>
    <xdr:pic>
      <xdr:nvPicPr>
        <xdr:cNvPr id="22" name="image55.png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5048250" cy="4724400"/>
    <xdr:pic>
      <xdr:nvPicPr>
        <xdr:cNvPr id="23" name="image58.png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9525</xdr:rowOff>
    </xdr:from>
    <xdr:ext cx="5038725" cy="4638675"/>
    <xdr:pic>
      <xdr:nvPicPr>
        <xdr:cNvPr id="24" name="image59.png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19050</xdr:rowOff>
    </xdr:from>
    <xdr:ext cx="5048250" cy="4638675"/>
    <xdr:pic>
      <xdr:nvPicPr>
        <xdr:cNvPr id="25" name="image57.png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5048250" cy="4667250"/>
    <xdr:pic>
      <xdr:nvPicPr>
        <xdr:cNvPr id="26" name="image65.png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5048250" cy="4733925"/>
    <xdr:pic>
      <xdr:nvPicPr>
        <xdr:cNvPr id="27" name="image64.png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9525</xdr:rowOff>
    </xdr:from>
    <xdr:ext cx="5048250" cy="4733925"/>
    <xdr:pic>
      <xdr:nvPicPr>
        <xdr:cNvPr id="28" name="image66.png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257175</xdr:rowOff>
    </xdr:from>
    <xdr:ext cx="5048250" cy="4752975"/>
    <xdr:pic>
      <xdr:nvPicPr>
        <xdr:cNvPr id="29" name="image47.png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133350</xdr:rowOff>
    </xdr:from>
    <xdr:ext cx="5057775" cy="381000"/>
    <xdr:pic>
      <xdr:nvPicPr>
        <xdr:cNvPr id="30" name="image58.png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685800</xdr:colOff>
      <xdr:row>51</xdr:row>
      <xdr:rowOff>247650</xdr:rowOff>
    </xdr:from>
    <xdr:ext cx="1219200" cy="266700"/>
    <xdr:pic>
      <xdr:nvPicPr>
        <xdr:cNvPr id="31" name="image62.png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257175</xdr:rowOff>
    </xdr:from>
    <xdr:ext cx="5838825" cy="3600450"/>
    <xdr:pic>
      <xdr:nvPicPr>
        <xdr:cNvPr id="32" name="image70.png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752475</xdr:colOff>
      <xdr:row>53</xdr:row>
      <xdr:rowOff>47625</xdr:rowOff>
    </xdr:from>
    <xdr:ext cx="238125" cy="885825"/>
    <xdr:pic>
      <xdr:nvPicPr>
        <xdr:cNvPr id="33" name="image58.png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28575</xdr:rowOff>
    </xdr:from>
    <xdr:ext cx="5067300" cy="104775"/>
    <xdr:pic>
      <xdr:nvPicPr>
        <xdr:cNvPr id="34" name="image58.png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18</xdr:row>
      <xdr:rowOff>238125</xdr:rowOff>
    </xdr:from>
    <xdr:ext cx="1838325" cy="409575"/>
    <xdr:pic>
      <xdr:nvPicPr>
        <xdr:cNvPr id="35" name="image56.png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276225" cy="276225"/>
    <xdr:pic>
      <xdr:nvPicPr>
        <xdr:cNvPr id="36" name="image69.png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276225" cy="276225"/>
    <xdr:pic>
      <xdr:nvPicPr>
        <xdr:cNvPr id="37" name="image61.png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</xdr:row>
      <xdr:rowOff>0</xdr:rowOff>
    </xdr:from>
    <xdr:ext cx="276225" cy="276225"/>
    <xdr:pic>
      <xdr:nvPicPr>
        <xdr:cNvPr id="38" name="image63.png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17859</xdr:colOff>
      <xdr:row>0</xdr:row>
      <xdr:rowOff>0</xdr:rowOff>
    </xdr:from>
    <xdr:ext cx="1119186" cy="1028699"/>
    <xdr:pic>
      <xdr:nvPicPr>
        <xdr:cNvPr id="2" name="image17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59" y="0"/>
          <a:ext cx="1119186" cy="1028699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26</xdr:row>
      <xdr:rowOff>19050</xdr:rowOff>
    </xdr:from>
    <xdr:ext cx="790575" cy="800100"/>
    <xdr:pic>
      <xdr:nvPicPr>
        <xdr:cNvPr id="3" name="image13.png" descr="Código QR - Wikipedia, la enciclopedia libr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84</xdr:row>
      <xdr:rowOff>0</xdr:rowOff>
    </xdr:from>
    <xdr:ext cx="3048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152400</xdr:colOff>
      <xdr:row>0</xdr:row>
      <xdr:rowOff>142875</xdr:rowOff>
    </xdr:from>
    <xdr:ext cx="1809750" cy="647700"/>
    <xdr:pic>
      <xdr:nvPicPr>
        <xdr:cNvPr id="2" name="image15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</xdr:row>
      <xdr:rowOff>66675</xdr:rowOff>
    </xdr:from>
    <xdr:ext cx="3895725" cy="714375"/>
    <xdr:pic>
      <xdr:nvPicPr>
        <xdr:cNvPr id="4" name="image16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16</xdr:row>
      <xdr:rowOff>76200</xdr:rowOff>
    </xdr:from>
    <xdr:ext cx="5114925" cy="3409950"/>
    <xdr:pic>
      <xdr:nvPicPr>
        <xdr:cNvPr id="2" name="image21.jpg" descr="Mapa ilustrado de Madrid, España, con carreteras, lugares de interés y  atracciones turísticas (impresión artística) - Etsy Españ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16</xdr:row>
      <xdr:rowOff>114300</xdr:rowOff>
    </xdr:from>
    <xdr:ext cx="4667250" cy="3133725"/>
    <xdr:pic>
      <xdr:nvPicPr>
        <xdr:cNvPr id="2" name="image2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16</xdr:row>
      <xdr:rowOff>257175</xdr:rowOff>
    </xdr:from>
    <xdr:ext cx="4914900" cy="3143250"/>
    <xdr:pic>
      <xdr:nvPicPr>
        <xdr:cNvPr id="2" name="image23.png" title="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17</xdr:row>
      <xdr:rowOff>19050</xdr:rowOff>
    </xdr:from>
    <xdr:ext cx="4695825" cy="3714750"/>
    <xdr:pic>
      <xdr:nvPicPr>
        <xdr:cNvPr id="2" name="image24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123825</xdr:colOff>
      <xdr:row>17</xdr:row>
      <xdr:rowOff>285750</xdr:rowOff>
    </xdr:from>
    <xdr:ext cx="371475" cy="381000"/>
    <xdr:pic>
      <xdr:nvPicPr>
        <xdr:cNvPr id="2" name="image26.png" descr="Flecha hacia abajo - Iconos gratis de flechas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381000</xdr:colOff>
      <xdr:row>23</xdr:row>
      <xdr:rowOff>238125</xdr:rowOff>
    </xdr:from>
    <xdr:ext cx="371475" cy="371475"/>
    <xdr:pic>
      <xdr:nvPicPr>
        <xdr:cNvPr id="3" name="image26.png" descr="Flecha hacia abajo - Iconos gratis de flechas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342900</xdr:colOff>
      <xdr:row>25</xdr:row>
      <xdr:rowOff>76200</xdr:rowOff>
    </xdr:from>
    <xdr:ext cx="371475" cy="390525"/>
    <xdr:pic>
      <xdr:nvPicPr>
        <xdr:cNvPr id="4" name="image25.png" descr="Flecha hacia abajo - Iconos gratis de flechas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1428750</xdr:colOff>
      <xdr:row>17</xdr:row>
      <xdr:rowOff>171450</xdr:rowOff>
    </xdr:from>
    <xdr:ext cx="371475" cy="381000"/>
    <xdr:pic>
      <xdr:nvPicPr>
        <xdr:cNvPr id="5" name="image26.png" descr="Flecha hacia abajo - Iconos gratis de flechas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1428750</xdr:colOff>
      <xdr:row>18</xdr:row>
      <xdr:rowOff>66675</xdr:rowOff>
    </xdr:from>
    <xdr:ext cx="371475" cy="371475"/>
    <xdr:pic>
      <xdr:nvPicPr>
        <xdr:cNvPr id="6" name="image50.png" descr="Flecha hacia abajo - Iconos gratis de flechas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1304925</xdr:colOff>
      <xdr:row>23</xdr:row>
      <xdr:rowOff>114300</xdr:rowOff>
    </xdr:from>
    <xdr:ext cx="371475" cy="371475"/>
    <xdr:pic>
      <xdr:nvPicPr>
        <xdr:cNvPr id="7" name="image26.png" descr="Flecha hacia abajo - Iconos gratis de flechas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161925</xdr:colOff>
      <xdr:row>0</xdr:row>
      <xdr:rowOff>0</xdr:rowOff>
    </xdr:from>
    <xdr:ext cx="904875" cy="962025"/>
    <xdr:pic>
      <xdr:nvPicPr>
        <xdr:cNvPr id="8" name="image26.png" descr="Flecha hacia abajo - Iconos gratis de flechas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619125</xdr:colOff>
      <xdr:row>0</xdr:row>
      <xdr:rowOff>66675</xdr:rowOff>
    </xdr:from>
    <xdr:ext cx="904875" cy="295275"/>
    <xdr:pic>
      <xdr:nvPicPr>
        <xdr:cNvPr id="2" name="image31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51</xdr:row>
      <xdr:rowOff>28575</xdr:rowOff>
    </xdr:from>
    <xdr:ext cx="323850" cy="85725"/>
    <xdr:pic>
      <xdr:nvPicPr>
        <xdr:cNvPr id="3" name="image29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27</xdr:row>
      <xdr:rowOff>19050</xdr:rowOff>
    </xdr:from>
    <xdr:ext cx="1847850" cy="1504950"/>
    <xdr:pic>
      <xdr:nvPicPr>
        <xdr:cNvPr id="4" name="image30.pn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52</xdr:row>
      <xdr:rowOff>76200</xdr:rowOff>
    </xdr:from>
    <xdr:ext cx="904875" cy="295275"/>
    <xdr:pic>
      <xdr:nvPicPr>
        <xdr:cNvPr id="5" name="image31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428625</xdr:colOff>
      <xdr:row>79</xdr:row>
      <xdr:rowOff>9525</xdr:rowOff>
    </xdr:from>
    <xdr:ext cx="1714500" cy="1390650"/>
    <xdr:pic>
      <xdr:nvPicPr>
        <xdr:cNvPr id="6" name="image27.pn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514350</xdr:colOff>
      <xdr:row>103</xdr:row>
      <xdr:rowOff>57150</xdr:rowOff>
    </xdr:from>
    <xdr:ext cx="323850" cy="85725"/>
    <xdr:pic>
      <xdr:nvPicPr>
        <xdr:cNvPr id="7" name="image29.jp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104</xdr:row>
      <xdr:rowOff>66675</xdr:rowOff>
    </xdr:from>
    <xdr:ext cx="1085850" cy="285750"/>
    <xdr:pic>
      <xdr:nvPicPr>
        <xdr:cNvPr id="8" name="image31.jp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152</xdr:row>
      <xdr:rowOff>95250</xdr:rowOff>
    </xdr:from>
    <xdr:ext cx="323850" cy="85725"/>
    <xdr:pic>
      <xdr:nvPicPr>
        <xdr:cNvPr id="9" name="image29.jp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323850</xdr:colOff>
      <xdr:row>130</xdr:row>
      <xdr:rowOff>171450</xdr:rowOff>
    </xdr:from>
    <xdr:ext cx="1847850" cy="1504950"/>
    <xdr:pic>
      <xdr:nvPicPr>
        <xdr:cNvPr id="10" name="image33.png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155</xdr:row>
      <xdr:rowOff>66675</xdr:rowOff>
    </xdr:from>
    <xdr:ext cx="1085850" cy="285750"/>
    <xdr:pic>
      <xdr:nvPicPr>
        <xdr:cNvPr id="11" name="image31.jp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204</xdr:row>
      <xdr:rowOff>28575</xdr:rowOff>
    </xdr:from>
    <xdr:ext cx="323850" cy="85725"/>
    <xdr:pic>
      <xdr:nvPicPr>
        <xdr:cNvPr id="12" name="image29.jpg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466725</xdr:colOff>
      <xdr:row>182</xdr:row>
      <xdr:rowOff>38100</xdr:rowOff>
    </xdr:from>
    <xdr:ext cx="1695450" cy="1476375"/>
    <xdr:pic>
      <xdr:nvPicPr>
        <xdr:cNvPr id="13" name="image32.png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205</xdr:row>
      <xdr:rowOff>66675</xdr:rowOff>
    </xdr:from>
    <xdr:ext cx="1085850" cy="285750"/>
    <xdr:pic>
      <xdr:nvPicPr>
        <xdr:cNvPr id="14" name="image31.jpg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253</xdr:row>
      <xdr:rowOff>28575</xdr:rowOff>
    </xdr:from>
    <xdr:ext cx="323850" cy="85725"/>
    <xdr:pic>
      <xdr:nvPicPr>
        <xdr:cNvPr id="15" name="image29.jpg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561975</xdr:colOff>
      <xdr:row>231</xdr:row>
      <xdr:rowOff>133350</xdr:rowOff>
    </xdr:from>
    <xdr:ext cx="1590675" cy="1343025"/>
    <xdr:pic>
      <xdr:nvPicPr>
        <xdr:cNvPr id="16" name="image28.png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255</xdr:row>
      <xdr:rowOff>66675</xdr:rowOff>
    </xdr:from>
    <xdr:ext cx="1085850" cy="285750"/>
    <xdr:pic>
      <xdr:nvPicPr>
        <xdr:cNvPr id="17" name="image31.jpg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303</xdr:row>
      <xdr:rowOff>28575</xdr:rowOff>
    </xdr:from>
    <xdr:ext cx="323850" cy="85725"/>
    <xdr:pic>
      <xdr:nvPicPr>
        <xdr:cNvPr id="18" name="image29.jpg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561975</xdr:colOff>
      <xdr:row>281</xdr:row>
      <xdr:rowOff>133350</xdr:rowOff>
    </xdr:from>
    <xdr:ext cx="1905000" cy="1257300"/>
    <xdr:pic>
      <xdr:nvPicPr>
        <xdr:cNvPr id="19" name="image28.png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658;Auxilia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ueva%20confirmaci&#243;n/1%20Espa&#241;a%20Corazon%20(3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ibo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firmacionCER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►Auxilia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VA CLIENT"/>
      <sheetName val="Hoja1"/>
      <sheetName val="FORMAT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b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rmacionCER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razonviajero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www.corazonviajero.com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youtube.com/shorts/aELcBBdBTh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tabilidad@viajesyturismo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zoomScale="130" zoomScaleNormal="130" workbookViewId="0">
      <selection activeCell="A8" sqref="A8:G12"/>
    </sheetView>
  </sheetViews>
  <sheetFormatPr baseColWidth="10" defaultColWidth="14.42578125" defaultRowHeight="15" customHeight="1"/>
  <cols>
    <col min="1" max="1" width="12.42578125" customWidth="1"/>
    <col min="2" max="2" width="12.28515625" customWidth="1"/>
    <col min="3" max="3" width="11.85546875" customWidth="1"/>
    <col min="4" max="6" width="12.140625" customWidth="1"/>
    <col min="7" max="7" width="13.42578125" customWidth="1"/>
    <col min="8" max="8" width="11.42578125" customWidth="1"/>
    <col min="9" max="9" width="11.7109375" customWidth="1"/>
    <col min="10" max="26" width="11.42578125" customWidth="1"/>
  </cols>
  <sheetData>
    <row r="1" spans="1:26" ht="21.75" customHeight="1">
      <c r="A1" s="1"/>
      <c r="B1" s="275" t="s">
        <v>682</v>
      </c>
      <c r="C1" s="276"/>
      <c r="D1" s="277"/>
      <c r="E1" s="281" t="s">
        <v>0</v>
      </c>
      <c r="F1" s="277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1"/>
      <c r="B2" s="278"/>
      <c r="C2" s="279"/>
      <c r="D2" s="280"/>
      <c r="E2" s="278"/>
      <c r="F2" s="280"/>
      <c r="G2" s="1"/>
      <c r="H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.75" customHeight="1">
      <c r="A3" s="3"/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206" t="s">
        <v>164</v>
      </c>
      <c r="B4" s="282" t="s">
        <v>684</v>
      </c>
      <c r="C4" s="282"/>
      <c r="D4" s="283" t="s">
        <v>1</v>
      </c>
      <c r="E4" s="283"/>
      <c r="F4" s="282" t="s">
        <v>2</v>
      </c>
      <c r="G4" s="28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>
      <c r="A5" s="206" t="s">
        <v>637</v>
      </c>
      <c r="B5" s="203">
        <v>46127</v>
      </c>
      <c r="C5" s="206" t="s">
        <v>636</v>
      </c>
      <c r="D5" s="204">
        <f>B5+12</f>
        <v>46139</v>
      </c>
      <c r="E5" s="283" t="s">
        <v>633</v>
      </c>
      <c r="F5" s="283"/>
      <c r="G5" s="205">
        <f>B5-1</f>
        <v>46126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>
      <c r="A6" s="206" t="s">
        <v>4</v>
      </c>
      <c r="B6" s="217"/>
      <c r="C6" s="283" t="s">
        <v>638</v>
      </c>
      <c r="D6" s="283"/>
      <c r="E6" s="202" t="s">
        <v>635</v>
      </c>
      <c r="F6" s="225"/>
      <c r="G6" s="22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84" t="s">
        <v>6</v>
      </c>
      <c r="B7" s="285"/>
      <c r="C7" s="285"/>
      <c r="D7" s="285"/>
      <c r="E7" s="285"/>
      <c r="F7" s="285"/>
      <c r="G7" s="28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6.25" customHeight="1">
      <c r="A8" s="287" t="s">
        <v>688</v>
      </c>
      <c r="B8" s="288"/>
      <c r="C8" s="288"/>
      <c r="D8" s="288"/>
      <c r="E8" s="288"/>
      <c r="F8" s="288"/>
      <c r="G8" s="28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288"/>
      <c r="B9" s="288"/>
      <c r="C9" s="288"/>
      <c r="D9" s="288"/>
      <c r="E9" s="288"/>
      <c r="F9" s="288"/>
      <c r="G9" s="288"/>
      <c r="H9" s="2"/>
      <c r="I9" s="2"/>
      <c r="J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>
      <c r="A10" s="288"/>
      <c r="B10" s="288"/>
      <c r="C10" s="288"/>
      <c r="D10" s="288"/>
      <c r="E10" s="288"/>
      <c r="F10" s="288"/>
      <c r="G10" s="28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>
      <c r="A11" s="288"/>
      <c r="B11" s="288"/>
      <c r="C11" s="288"/>
      <c r="D11" s="288"/>
      <c r="E11" s="288"/>
      <c r="F11" s="288"/>
      <c r="G11" s="28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>
      <c r="A12" s="288"/>
      <c r="B12" s="288"/>
      <c r="C12" s="288"/>
      <c r="D12" s="288"/>
      <c r="E12" s="288"/>
      <c r="F12" s="288"/>
      <c r="G12" s="28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289" t="s">
        <v>7</v>
      </c>
      <c r="B13" s="272"/>
      <c r="C13" s="272"/>
      <c r="D13" s="272"/>
      <c r="E13" s="272"/>
      <c r="F13" s="272"/>
      <c r="G13" s="27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4" t="s">
        <v>5</v>
      </c>
      <c r="B14" s="319" t="s">
        <v>666</v>
      </c>
      <c r="C14" s="319"/>
      <c r="D14" s="319"/>
      <c r="E14" s="319"/>
      <c r="F14" s="319"/>
      <c r="G14" s="31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4" t="s">
        <v>8</v>
      </c>
      <c r="B15" s="290" t="s">
        <v>615</v>
      </c>
      <c r="C15" s="291"/>
      <c r="D15" s="4" t="s">
        <v>10</v>
      </c>
      <c r="E15" s="271" t="s">
        <v>615</v>
      </c>
      <c r="F15" s="272"/>
      <c r="G15" s="27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" t="s">
        <v>9</v>
      </c>
      <c r="B16" s="271" t="s">
        <v>615</v>
      </c>
      <c r="C16" s="271"/>
      <c r="D16" s="271"/>
      <c r="E16" s="4" t="s">
        <v>11</v>
      </c>
      <c r="F16" s="271" t="s">
        <v>12</v>
      </c>
      <c r="G16" s="27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>
      <c r="A17" s="4" t="s">
        <v>656</v>
      </c>
      <c r="B17" s="320" t="s">
        <v>615</v>
      </c>
      <c r="C17" s="320"/>
      <c r="D17" s="320"/>
      <c r="E17" s="4" t="s">
        <v>13</v>
      </c>
      <c r="F17" s="271" t="s">
        <v>14</v>
      </c>
      <c r="G17" s="27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274" t="s">
        <v>685</v>
      </c>
      <c r="B18" s="272"/>
      <c r="C18" s="272"/>
      <c r="D18" s="272"/>
      <c r="E18" s="272"/>
      <c r="F18" s="272"/>
      <c r="G18" s="27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271" t="s">
        <v>681</v>
      </c>
      <c r="B19" s="272"/>
      <c r="C19" s="272"/>
      <c r="D19" s="272"/>
      <c r="E19" s="272"/>
      <c r="F19" s="272"/>
      <c r="G19" s="27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271" t="s">
        <v>15</v>
      </c>
      <c r="B20" s="272"/>
      <c r="C20" s="272"/>
      <c r="D20" s="272"/>
      <c r="E20" s="272"/>
      <c r="F20" s="272"/>
      <c r="G20" s="27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71" t="s">
        <v>16</v>
      </c>
      <c r="B21" s="272"/>
      <c r="C21" s="272"/>
      <c r="D21" s="272"/>
      <c r="E21" s="272"/>
      <c r="F21" s="272"/>
      <c r="G21" s="27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71" t="s">
        <v>17</v>
      </c>
      <c r="B22" s="272"/>
      <c r="C22" s="272"/>
      <c r="D22" s="272"/>
      <c r="E22" s="272"/>
      <c r="F22" s="272"/>
      <c r="G22" s="27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>
      <c r="A23" s="271" t="s">
        <v>18</v>
      </c>
      <c r="B23" s="272"/>
      <c r="C23" s="272"/>
      <c r="D23" s="272"/>
      <c r="E23" s="272"/>
      <c r="F23" s="272"/>
      <c r="G23" s="27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271" t="s">
        <v>19</v>
      </c>
      <c r="B24" s="272"/>
      <c r="C24" s="272"/>
      <c r="D24" s="272"/>
      <c r="E24" s="272"/>
      <c r="F24" s="272"/>
      <c r="G24" s="27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292" t="str">
        <f>PDF!A18</f>
        <v xml:space="preserve">        No incluye servicios ni gastos no especificificados en el plan</v>
      </c>
      <c r="B25" s="272"/>
      <c r="C25" s="272"/>
      <c r="D25" s="272"/>
      <c r="E25" s="272"/>
      <c r="F25" s="272"/>
      <c r="G25" s="27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93" t="s">
        <v>20</v>
      </c>
      <c r="B26" s="273"/>
      <c r="C26" s="6">
        <f>(D5-B5)*120</f>
        <v>1440</v>
      </c>
      <c r="D26" s="294" t="s">
        <v>21</v>
      </c>
      <c r="E26" s="272"/>
      <c r="F26" s="272"/>
      <c r="G26" s="27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89" t="s">
        <v>22</v>
      </c>
      <c r="B27" s="272"/>
      <c r="C27" s="272"/>
      <c r="D27" s="272"/>
      <c r="E27" s="272"/>
      <c r="F27" s="272"/>
      <c r="G27" s="27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1"/>
      <c r="B28" s="1"/>
      <c r="C28" s="1"/>
      <c r="D28" s="1"/>
      <c r="E28" s="1"/>
      <c r="F28" s="1"/>
      <c r="G28" s="1"/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>
      <c r="A29" s="1"/>
      <c r="B29" s="1"/>
      <c r="C29" s="1"/>
      <c r="D29" s="1"/>
      <c r="E29" s="1"/>
      <c r="F29" s="1"/>
      <c r="G29" s="1"/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>
      <c r="A30" s="1"/>
      <c r="B30" s="1"/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>
      <c r="A34" s="295" t="s">
        <v>23</v>
      </c>
      <c r="B34" s="296"/>
      <c r="C34" s="296"/>
      <c r="D34" s="296"/>
      <c r="E34" s="296"/>
      <c r="F34" s="296"/>
      <c r="G34" s="296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97" t="s">
        <v>24</v>
      </c>
      <c r="B35" s="298"/>
      <c r="C35" s="297" t="s">
        <v>25</v>
      </c>
      <c r="D35" s="298"/>
      <c r="E35" s="7" t="s">
        <v>26</v>
      </c>
      <c r="F35" s="7" t="s">
        <v>27</v>
      </c>
      <c r="G35" s="7" t="s">
        <v>28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299" t="s">
        <v>29</v>
      </c>
      <c r="B36" s="298"/>
      <c r="C36" s="299" t="s">
        <v>29</v>
      </c>
      <c r="D36" s="298"/>
      <c r="E36" s="8" t="s">
        <v>30</v>
      </c>
      <c r="F36" s="9" t="s">
        <v>29</v>
      </c>
      <c r="G36" s="10"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299"/>
      <c r="B37" s="298"/>
      <c r="C37" s="299"/>
      <c r="D37" s="298"/>
      <c r="E37" s="8"/>
      <c r="F37" s="9"/>
      <c r="G37" s="1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299"/>
      <c r="B38" s="298"/>
      <c r="C38" s="299"/>
      <c r="D38" s="298"/>
      <c r="E38" s="8"/>
      <c r="F38" s="9"/>
      <c r="G38" s="10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299"/>
      <c r="B39" s="298"/>
      <c r="C39" s="299"/>
      <c r="D39" s="298"/>
      <c r="E39" s="8"/>
      <c r="F39" s="9"/>
      <c r="G39" s="10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300" t="s">
        <v>6</v>
      </c>
      <c r="B40" s="301"/>
      <c r="C40" s="301"/>
      <c r="D40" s="301"/>
      <c r="E40" s="301"/>
      <c r="F40" s="301"/>
      <c r="G40" s="30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303" t="s">
        <v>31</v>
      </c>
      <c r="B41" s="304"/>
      <c r="C41" s="304"/>
      <c r="D41" s="304"/>
      <c r="E41" s="304"/>
      <c r="F41" s="304"/>
      <c r="G41" s="30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306" t="s">
        <v>624</v>
      </c>
      <c r="B42" s="272"/>
      <c r="C42" s="272"/>
      <c r="D42" s="272"/>
      <c r="E42" s="272"/>
      <c r="F42" s="272"/>
      <c r="G42" s="273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>
      <c r="A43" s="306" t="s">
        <v>625</v>
      </c>
      <c r="B43" s="272"/>
      <c r="C43" s="272"/>
      <c r="D43" s="272"/>
      <c r="E43" s="272"/>
      <c r="F43" s="272"/>
      <c r="G43" s="273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>
      <c r="A44" s="306" t="s">
        <v>626</v>
      </c>
      <c r="B44" s="307"/>
      <c r="C44" s="307"/>
      <c r="D44" s="307"/>
      <c r="E44" s="307"/>
      <c r="F44" s="307"/>
      <c r="G44" s="308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>
      <c r="A45" s="306" t="s">
        <v>628</v>
      </c>
      <c r="B45" s="307"/>
      <c r="C45" s="307"/>
      <c r="D45" s="307"/>
      <c r="E45" s="307"/>
      <c r="F45" s="307"/>
      <c r="G45" s="308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>
      <c r="A46" s="306" t="s">
        <v>627</v>
      </c>
      <c r="B46" s="307"/>
      <c r="C46" s="307"/>
      <c r="D46" s="307"/>
      <c r="E46" s="307"/>
      <c r="F46" s="307"/>
      <c r="G46" s="308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>
      <c r="A47" s="199"/>
      <c r="B47" s="199"/>
      <c r="C47" s="199"/>
      <c r="D47" s="199"/>
      <c r="E47" s="199"/>
      <c r="F47" s="199"/>
      <c r="G47" s="199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>
      <c r="A48" s="309" t="s">
        <v>32</v>
      </c>
      <c r="B48" s="272"/>
      <c r="C48" s="272"/>
      <c r="D48" s="272"/>
      <c r="E48" s="272"/>
      <c r="F48" s="272"/>
      <c r="G48" s="27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318" t="s">
        <v>629</v>
      </c>
      <c r="B49" s="318"/>
      <c r="C49" s="318"/>
      <c r="D49" s="318"/>
      <c r="E49" s="318"/>
      <c r="F49" s="318"/>
      <c r="G49" s="318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00">
        <f>B5-15</f>
        <v>46112</v>
      </c>
      <c r="B50" s="310" t="s">
        <v>33</v>
      </c>
      <c r="C50" s="311"/>
      <c r="D50" s="311"/>
      <c r="E50" s="311"/>
      <c r="F50" s="311"/>
      <c r="G50" s="31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310" t="s">
        <v>34</v>
      </c>
      <c r="B51" s="311"/>
      <c r="C51" s="311"/>
      <c r="D51" s="311"/>
      <c r="E51" s="311"/>
      <c r="F51" s="311"/>
      <c r="G51" s="31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310" t="s">
        <v>35</v>
      </c>
      <c r="B52" s="272"/>
      <c r="C52" s="272"/>
      <c r="D52" s="272"/>
      <c r="E52" s="272"/>
      <c r="F52" s="272"/>
      <c r="G52" s="27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310" t="s">
        <v>36</v>
      </c>
      <c r="B53" s="272"/>
      <c r="C53" s="272"/>
      <c r="D53" s="272"/>
      <c r="E53" s="272"/>
      <c r="F53" s="272"/>
      <c r="G53" s="27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310" t="s">
        <v>37</v>
      </c>
      <c r="B54" s="272"/>
      <c r="C54" s="272"/>
      <c r="D54" s="272"/>
      <c r="E54" s="272"/>
      <c r="F54" s="272"/>
      <c r="G54" s="27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310" t="s">
        <v>38</v>
      </c>
      <c r="B55" s="307"/>
      <c r="C55" s="307"/>
      <c r="D55" s="307"/>
      <c r="E55" s="307"/>
      <c r="F55" s="307"/>
      <c r="G55" s="308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310" t="s">
        <v>39</v>
      </c>
      <c r="B56" s="307"/>
      <c r="C56" s="307"/>
      <c r="D56" s="308"/>
      <c r="E56" s="199"/>
      <c r="F56" s="199"/>
      <c r="G56" s="19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310" t="s">
        <v>40</v>
      </c>
      <c r="B57" s="272"/>
      <c r="C57" s="272"/>
      <c r="D57" s="272"/>
      <c r="E57" s="272"/>
      <c r="F57" s="272"/>
      <c r="G57" s="273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>
      <c r="A58" s="310" t="s">
        <v>41</v>
      </c>
      <c r="B58" s="272"/>
      <c r="C58" s="272"/>
      <c r="D58" s="272"/>
      <c r="E58" s="272"/>
      <c r="F58" s="272"/>
      <c r="G58" s="273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>
      <c r="A59" s="310" t="s">
        <v>630</v>
      </c>
      <c r="B59" s="272"/>
      <c r="C59" s="272"/>
      <c r="D59" s="272"/>
      <c r="E59" s="272"/>
      <c r="F59" s="272"/>
      <c r="G59" s="27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309" t="s">
        <v>42</v>
      </c>
      <c r="B61" s="272"/>
      <c r="C61" s="272"/>
      <c r="D61" s="272"/>
      <c r="E61" s="272"/>
      <c r="F61" s="272"/>
      <c r="G61" s="273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>
      <c r="A62" s="310" t="s">
        <v>43</v>
      </c>
      <c r="B62" s="272"/>
      <c r="C62" s="272"/>
      <c r="D62" s="272"/>
      <c r="E62" s="272"/>
      <c r="F62" s="272"/>
      <c r="G62" s="273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>
      <c r="A63" s="310" t="s">
        <v>44</v>
      </c>
      <c r="B63" s="272"/>
      <c r="C63" s="272"/>
      <c r="D63" s="272"/>
      <c r="E63" s="272"/>
      <c r="F63" s="272"/>
      <c r="G63" s="273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>
      <c r="A64" s="310" t="s">
        <v>45</v>
      </c>
      <c r="B64" s="272"/>
      <c r="C64" s="272"/>
      <c r="D64" s="272"/>
      <c r="E64" s="272"/>
      <c r="F64" s="272"/>
      <c r="G64" s="273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7" ht="12.75" customHeight="1">
      <c r="A65" s="310" t="s">
        <v>46</v>
      </c>
      <c r="B65" s="272"/>
      <c r="C65" s="272"/>
      <c r="D65" s="272"/>
      <c r="E65" s="272"/>
      <c r="F65" s="272"/>
      <c r="G65" s="273"/>
      <c r="H65" s="314"/>
      <c r="I65" s="272"/>
      <c r="J65" s="272"/>
      <c r="K65" s="272"/>
      <c r="L65" s="272"/>
      <c r="M65" s="272"/>
      <c r="N65" s="273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7" ht="12.75" customHeight="1">
      <c r="A67" s="309" t="s">
        <v>47</v>
      </c>
      <c r="B67" s="272"/>
      <c r="C67" s="272"/>
      <c r="D67" s="272"/>
      <c r="E67" s="272"/>
      <c r="F67" s="272"/>
      <c r="G67" s="27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7" ht="12.75" customHeight="1">
      <c r="A68" s="310" t="s">
        <v>48</v>
      </c>
      <c r="B68" s="272"/>
      <c r="C68" s="272"/>
      <c r="D68" s="272"/>
      <c r="E68" s="272"/>
      <c r="F68" s="272"/>
      <c r="G68" s="27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7" ht="12.75" customHeight="1">
      <c r="A69" s="310" t="s">
        <v>49</v>
      </c>
      <c r="B69" s="272"/>
      <c r="C69" s="272"/>
      <c r="D69" s="272"/>
      <c r="E69" s="272"/>
      <c r="F69" s="272"/>
      <c r="G69" s="27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ht="12.75" customHeight="1">
      <c r="A70" s="310" t="s">
        <v>50</v>
      </c>
      <c r="B70" s="272"/>
      <c r="C70" s="272"/>
      <c r="D70" s="272"/>
      <c r="E70" s="272"/>
      <c r="F70" s="272"/>
      <c r="G70" s="27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ht="12.75" customHeight="1">
      <c r="A71" s="310" t="s">
        <v>51</v>
      </c>
      <c r="B71" s="272"/>
      <c r="C71" s="272"/>
      <c r="D71" s="272"/>
      <c r="E71" s="272"/>
      <c r="F71" s="272"/>
      <c r="G71" s="27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7" ht="12.75" customHeight="1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7" ht="12.75" customHeight="1">
      <c r="A73" s="309" t="s">
        <v>52</v>
      </c>
      <c r="B73" s="272"/>
      <c r="C73" s="272"/>
      <c r="D73" s="272"/>
      <c r="E73" s="272"/>
      <c r="F73" s="272"/>
      <c r="G73" s="27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7" ht="12.75" customHeight="1">
      <c r="A74" s="313" t="s">
        <v>53</v>
      </c>
      <c r="B74" s="272"/>
      <c r="C74" s="272"/>
      <c r="D74" s="272"/>
      <c r="E74" s="272"/>
      <c r="F74" s="272"/>
      <c r="G74" s="27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7" ht="12.75" customHeight="1">
      <c r="A75" s="313" t="s">
        <v>54</v>
      </c>
      <c r="B75" s="272"/>
      <c r="C75" s="272"/>
      <c r="D75" s="272"/>
      <c r="E75" s="272"/>
      <c r="F75" s="272"/>
      <c r="G75" s="27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7" ht="12.75" customHeight="1">
      <c r="A76" s="313" t="s">
        <v>55</v>
      </c>
      <c r="B76" s="272"/>
      <c r="C76" s="272"/>
      <c r="D76" s="272"/>
      <c r="E76" s="272"/>
      <c r="F76" s="272"/>
      <c r="G76" s="27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7" ht="12.75" customHeight="1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7" ht="12.75" customHeight="1">
      <c r="A78" s="309" t="s">
        <v>56</v>
      </c>
      <c r="B78" s="272"/>
      <c r="C78" s="272"/>
      <c r="D78" s="272"/>
      <c r="E78" s="272"/>
      <c r="F78" s="272"/>
      <c r="G78" s="27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12.75" customHeight="1">
      <c r="A79" s="313" t="s">
        <v>57</v>
      </c>
      <c r="B79" s="272"/>
      <c r="C79" s="272"/>
      <c r="D79" s="272"/>
      <c r="E79" s="272"/>
      <c r="F79" s="272"/>
      <c r="G79" s="27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7" ht="12.75" customHeight="1">
      <c r="A80" s="313" t="s">
        <v>58</v>
      </c>
      <c r="B80" s="272"/>
      <c r="C80" s="272"/>
      <c r="D80" s="272"/>
      <c r="E80" s="272"/>
      <c r="F80" s="272"/>
      <c r="G80" s="27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313" t="s">
        <v>59</v>
      </c>
      <c r="B81" s="272"/>
      <c r="C81" s="272"/>
      <c r="D81" s="272"/>
      <c r="E81" s="272"/>
      <c r="F81" s="272"/>
      <c r="G81" s="27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313" t="s">
        <v>60</v>
      </c>
      <c r="B82" s="272"/>
      <c r="C82" s="272"/>
      <c r="D82" s="272"/>
      <c r="E82" s="272"/>
      <c r="F82" s="272"/>
      <c r="G82" s="27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309" t="s">
        <v>61</v>
      </c>
      <c r="B84" s="272"/>
      <c r="C84" s="272"/>
      <c r="D84" s="272"/>
      <c r="E84" s="272"/>
      <c r="F84" s="272"/>
      <c r="G84" s="27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313" t="s">
        <v>62</v>
      </c>
      <c r="B85" s="272"/>
      <c r="C85" s="272"/>
      <c r="D85" s="272"/>
      <c r="E85" s="272"/>
      <c r="F85" s="272"/>
      <c r="G85" s="27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313" t="s">
        <v>63</v>
      </c>
      <c r="B86" s="272"/>
      <c r="C86" s="272"/>
      <c r="D86" s="272"/>
      <c r="E86" s="272"/>
      <c r="F86" s="272"/>
      <c r="G86" s="27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313" t="s">
        <v>64</v>
      </c>
      <c r="B87" s="272"/>
      <c r="C87" s="272"/>
      <c r="D87" s="272"/>
      <c r="E87" s="272"/>
      <c r="F87" s="272"/>
      <c r="G87" s="27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313" t="s">
        <v>65</v>
      </c>
      <c r="B88" s="272"/>
      <c r="C88" s="272"/>
      <c r="D88" s="272"/>
      <c r="E88" s="272"/>
      <c r="F88" s="272"/>
      <c r="G88" s="27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313" t="s">
        <v>66</v>
      </c>
      <c r="B89" s="272"/>
      <c r="C89" s="272"/>
      <c r="D89" s="272"/>
      <c r="E89" s="272"/>
      <c r="F89" s="272"/>
      <c r="G89" s="27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313" t="s">
        <v>686</v>
      </c>
      <c r="B90" s="272"/>
      <c r="C90" s="272"/>
      <c r="D90" s="272"/>
      <c r="E90" s="272"/>
      <c r="F90" s="272"/>
      <c r="G90" s="27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>
      <c r="A92" s="315" t="s">
        <v>687</v>
      </c>
      <c r="B92" s="316"/>
      <c r="C92" s="316"/>
      <c r="D92" s="316"/>
      <c r="E92" s="316"/>
      <c r="F92" s="316"/>
      <c r="G92" s="31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>
      <c r="A93" s="15"/>
      <c r="B93" s="377" t="s">
        <v>81</v>
      </c>
      <c r="C93" s="304"/>
      <c r="D93" s="305"/>
      <c r="E93" s="377" t="s">
        <v>82</v>
      </c>
      <c r="F93" s="272"/>
      <c r="G93" s="273"/>
    </row>
    <row r="94" spans="1:26" ht="13.5" customHeight="1">
      <c r="A94" s="15"/>
      <c r="B94" s="377" t="s">
        <v>83</v>
      </c>
      <c r="C94" s="272"/>
      <c r="D94" s="273"/>
      <c r="E94" s="377" t="s">
        <v>698</v>
      </c>
      <c r="F94" s="273"/>
      <c r="G94" s="16" t="s">
        <v>85</v>
      </c>
    </row>
    <row r="95" spans="1:26" ht="21.75" customHeight="1">
      <c r="A95" s="378" t="s">
        <v>127</v>
      </c>
      <c r="B95" s="379"/>
      <c r="C95" s="379"/>
      <c r="D95" s="379"/>
      <c r="E95" s="380"/>
      <c r="F95" s="384" t="str">
        <f>'Conf.CERT'!E1</f>
        <v>MADRID</v>
      </c>
      <c r="G95" s="385"/>
    </row>
    <row r="96" spans="1:26" ht="21.75" customHeight="1">
      <c r="A96" s="381"/>
      <c r="B96" s="382"/>
      <c r="C96" s="382"/>
      <c r="D96" s="382"/>
      <c r="E96" s="383"/>
      <c r="F96" s="263" t="s">
        <v>128</v>
      </c>
      <c r="G96" s="264">
        <f ca="1">TODAY()</f>
        <v>46101</v>
      </c>
    </row>
    <row r="97" spans="1:7" ht="17.25" customHeight="1">
      <c r="A97" s="390" t="s">
        <v>129</v>
      </c>
      <c r="B97" s="391"/>
      <c r="C97" s="391"/>
      <c r="D97" s="391"/>
      <c r="E97" s="385"/>
      <c r="F97" s="386">
        <f>'Conf.CERT'!G104</f>
        <v>9000000</v>
      </c>
      <c r="G97" s="273"/>
    </row>
    <row r="98" spans="1:7" ht="15.75">
      <c r="A98" s="362" t="s">
        <v>130</v>
      </c>
      <c r="B98" s="362"/>
      <c r="C98" s="362"/>
      <c r="D98" s="362"/>
      <c r="E98" s="362"/>
      <c r="F98" s="362"/>
      <c r="G98" s="362"/>
    </row>
    <row r="99" spans="1:7">
      <c r="A99" s="361" t="str">
        <f>'Conf.CERT'!B14</f>
        <v>Agencia de Viajes Latin American Tours SAS (901522426-2) Medellin Cr 74 48 37 loc 325 reservas@latinamericantours.com.co</v>
      </c>
      <c r="B99" s="361"/>
      <c r="C99" s="361"/>
      <c r="D99" s="361"/>
      <c r="E99" s="361"/>
      <c r="F99" s="361"/>
      <c r="G99" s="361"/>
    </row>
    <row r="100" spans="1:7" ht="15.75">
      <c r="A100" s="265" t="s">
        <v>10</v>
      </c>
      <c r="B100" s="363" t="str">
        <f>'Conf.CERT'!E15</f>
        <v>n/a</v>
      </c>
      <c r="C100" s="364"/>
      <c r="D100" s="364"/>
      <c r="E100" s="265" t="s">
        <v>8</v>
      </c>
      <c r="F100" s="392" t="str">
        <f>'Conf.CERT'!B15</f>
        <v>n/a</v>
      </c>
      <c r="G100" s="364"/>
    </row>
    <row r="101" spans="1:7" ht="15.75">
      <c r="A101" s="265" t="s">
        <v>131</v>
      </c>
      <c r="B101" s="363" t="str">
        <f>'Conf.CERT'!B17</f>
        <v>n/a</v>
      </c>
      <c r="C101" s="364"/>
      <c r="D101" s="364"/>
      <c r="E101" s="265" t="s">
        <v>9</v>
      </c>
      <c r="F101" s="363" t="str">
        <f>'Conf.CERT'!B16</f>
        <v>n/a</v>
      </c>
      <c r="G101" s="364"/>
    </row>
    <row r="102" spans="1:7" ht="18">
      <c r="A102" s="393" t="s">
        <v>132</v>
      </c>
      <c r="B102" s="364"/>
      <c r="C102" s="387">
        <f>'Conf.CERT'!B5</f>
        <v>46127</v>
      </c>
      <c r="D102" s="364"/>
      <c r="E102" s="388" t="s">
        <v>133</v>
      </c>
      <c r="F102" s="389"/>
      <c r="G102" s="266">
        <f>'Conf.CERT'!D120</f>
        <v>46112</v>
      </c>
    </row>
    <row r="103" spans="1:7" ht="15.75">
      <c r="A103" s="365" t="s">
        <v>67</v>
      </c>
      <c r="B103" s="366"/>
      <c r="C103" s="262" t="s">
        <v>68</v>
      </c>
      <c r="D103" s="365" t="s">
        <v>69</v>
      </c>
      <c r="E103" s="366"/>
      <c r="F103" s="262" t="s">
        <v>70</v>
      </c>
      <c r="G103" s="262" t="s">
        <v>71</v>
      </c>
    </row>
    <row r="104" spans="1:7" ht="15.75">
      <c r="A104" s="367" t="s">
        <v>72</v>
      </c>
      <c r="B104" s="368"/>
      <c r="C104" s="202">
        <v>1</v>
      </c>
      <c r="D104" s="369">
        <v>9000000</v>
      </c>
      <c r="E104" s="368"/>
      <c r="F104" s="260">
        <f>D104*C104</f>
        <v>9000000</v>
      </c>
      <c r="G104" s="370">
        <f>F104+F105+F106+F107+F108+F109</f>
        <v>9000000</v>
      </c>
    </row>
    <row r="105" spans="1:7" ht="15.75">
      <c r="A105" s="367" t="s">
        <v>73</v>
      </c>
      <c r="B105" s="368"/>
      <c r="C105" s="202">
        <v>0</v>
      </c>
      <c r="D105" s="369">
        <v>490000</v>
      </c>
      <c r="E105" s="371"/>
      <c r="F105" s="260">
        <f>D105*C105</f>
        <v>0</v>
      </c>
      <c r="G105" s="368"/>
    </row>
    <row r="106" spans="1:7" ht="15.75">
      <c r="A106" s="367" t="s">
        <v>74</v>
      </c>
      <c r="B106" s="368"/>
      <c r="C106" s="202">
        <v>0</v>
      </c>
      <c r="D106" s="369">
        <v>1100000</v>
      </c>
      <c r="E106" s="368"/>
      <c r="F106" s="260">
        <f>D106*C106</f>
        <v>0</v>
      </c>
      <c r="G106" s="368"/>
    </row>
    <row r="107" spans="1:7" ht="15.75">
      <c r="A107" s="367" t="s">
        <v>75</v>
      </c>
      <c r="B107" s="368"/>
      <c r="C107" s="261">
        <v>0</v>
      </c>
      <c r="D107" s="369">
        <v>700000</v>
      </c>
      <c r="E107" s="368"/>
      <c r="F107" s="260">
        <f>D107*C107</f>
        <v>0</v>
      </c>
      <c r="G107" s="368"/>
    </row>
    <row r="108" spans="1:7" ht="15.75">
      <c r="A108" s="367" t="s">
        <v>76</v>
      </c>
      <c r="B108" s="368"/>
      <c r="C108" s="202">
        <v>0</v>
      </c>
      <c r="D108" s="369">
        <v>60000</v>
      </c>
      <c r="E108" s="368"/>
      <c r="F108" s="260">
        <f>D108*C108</f>
        <v>0</v>
      </c>
      <c r="G108" s="368"/>
    </row>
    <row r="109" spans="1:7" ht="15.75">
      <c r="A109" s="367" t="s">
        <v>77</v>
      </c>
      <c r="B109" s="368"/>
      <c r="C109" s="202">
        <v>0</v>
      </c>
      <c r="D109" s="369">
        <v>10000</v>
      </c>
      <c r="E109" s="368"/>
      <c r="F109" s="260">
        <f>D109*C109</f>
        <v>0</v>
      </c>
      <c r="G109" s="368"/>
    </row>
    <row r="110" spans="1:7">
      <c r="A110" s="394" t="s">
        <v>134</v>
      </c>
      <c r="B110" s="376"/>
      <c r="C110" s="394" t="s">
        <v>135</v>
      </c>
      <c r="D110" s="376"/>
      <c r="E110" s="267" t="s">
        <v>136</v>
      </c>
      <c r="F110" s="394" t="s">
        <v>137</v>
      </c>
      <c r="G110" s="376"/>
    </row>
    <row r="111" spans="1:7" ht="18.75">
      <c r="A111" s="395">
        <v>0</v>
      </c>
      <c r="B111" s="376"/>
      <c r="C111" s="396">
        <v>0</v>
      </c>
      <c r="D111" s="376"/>
      <c r="E111" s="268" t="s">
        <v>712</v>
      </c>
      <c r="F111" s="397">
        <f>'Conf.CERT'!F97-C111</f>
        <v>9000000</v>
      </c>
      <c r="G111" s="376"/>
    </row>
    <row r="112" spans="1:7" ht="18.75">
      <c r="A112" s="400">
        <v>45402</v>
      </c>
      <c r="B112" s="376"/>
      <c r="C112" s="399">
        <v>0</v>
      </c>
      <c r="D112" s="376"/>
      <c r="E112" s="269"/>
      <c r="F112" s="375">
        <f>F111-C112</f>
        <v>9000000</v>
      </c>
      <c r="G112" s="376"/>
    </row>
    <row r="113" spans="1:7" ht="18.75">
      <c r="A113" s="398"/>
      <c r="B113" s="376"/>
      <c r="C113" s="399">
        <v>0</v>
      </c>
      <c r="D113" s="376"/>
      <c r="E113" s="269"/>
      <c r="F113" s="375">
        <f>F112-C113</f>
        <v>9000000</v>
      </c>
      <c r="G113" s="376"/>
    </row>
    <row r="114" spans="1:7" ht="18.75">
      <c r="A114" s="398"/>
      <c r="B114" s="376"/>
      <c r="C114" s="399">
        <v>0</v>
      </c>
      <c r="D114" s="376"/>
      <c r="E114" s="269"/>
      <c r="F114" s="375">
        <f>F113-C114</f>
        <v>9000000</v>
      </c>
      <c r="G114" s="376"/>
    </row>
    <row r="115" spans="1:7" ht="18.75">
      <c r="A115" s="398"/>
      <c r="B115" s="376"/>
      <c r="C115" s="399">
        <v>0</v>
      </c>
      <c r="D115" s="376"/>
      <c r="E115" s="269"/>
      <c r="F115" s="375">
        <f>F114-C115</f>
        <v>9000000</v>
      </c>
      <c r="G115" s="376"/>
    </row>
    <row r="116" spans="1:7" ht="18.75">
      <c r="A116" s="398"/>
      <c r="B116" s="376"/>
      <c r="C116" s="399">
        <v>0</v>
      </c>
      <c r="D116" s="376"/>
      <c r="E116" s="269"/>
      <c r="F116" s="375">
        <f>F115-C116</f>
        <v>9000000</v>
      </c>
      <c r="G116" s="376"/>
    </row>
    <row r="117" spans="1:7" ht="18.75">
      <c r="A117" s="398"/>
      <c r="B117" s="376"/>
      <c r="C117" s="399">
        <v>0</v>
      </c>
      <c r="D117" s="376"/>
      <c r="E117" s="269"/>
      <c r="F117" s="375">
        <f>F116-C117</f>
        <v>9000000</v>
      </c>
      <c r="G117" s="376"/>
    </row>
    <row r="118" spans="1:7" ht="18.75">
      <c r="A118" s="398"/>
      <c r="B118" s="376"/>
      <c r="C118" s="399">
        <v>0</v>
      </c>
      <c r="D118" s="376"/>
      <c r="E118" s="269"/>
      <c r="F118" s="375">
        <f>F117-C118</f>
        <v>9000000</v>
      </c>
      <c r="G118" s="376"/>
    </row>
    <row r="119" spans="1:7" ht="15.75">
      <c r="A119" s="372" t="s">
        <v>139</v>
      </c>
      <c r="B119" s="272"/>
      <c r="C119" s="272"/>
      <c r="D119" s="272"/>
      <c r="E119" s="272"/>
      <c r="F119" s="272"/>
      <c r="G119" s="273"/>
    </row>
    <row r="120" spans="1:7" ht="18">
      <c r="A120" s="373" t="s">
        <v>140</v>
      </c>
      <c r="B120" s="272"/>
      <c r="C120" s="273"/>
      <c r="D120" s="374">
        <f>'Conf.CERT'!A50</f>
        <v>46112</v>
      </c>
      <c r="E120" s="273"/>
      <c r="F120" s="373" t="s">
        <v>141</v>
      </c>
      <c r="G120" s="273"/>
    </row>
    <row r="121" spans="1:7" ht="18">
      <c r="A121" s="373" t="s">
        <v>142</v>
      </c>
      <c r="B121" s="272"/>
      <c r="C121" s="272"/>
      <c r="D121" s="272"/>
      <c r="E121" s="272"/>
      <c r="F121" s="272"/>
      <c r="G121" s="273"/>
    </row>
    <row r="122" spans="1:7" ht="18">
      <c r="A122" s="373" t="s">
        <v>143</v>
      </c>
      <c r="B122" s="272"/>
      <c r="C122" s="272"/>
      <c r="D122" s="272"/>
      <c r="E122" s="272"/>
      <c r="F122" s="272"/>
      <c r="G122" s="273"/>
    </row>
    <row r="123" spans="1:7" ht="18">
      <c r="A123" s="373" t="s">
        <v>697</v>
      </c>
      <c r="B123" s="272"/>
      <c r="C123" s="272"/>
      <c r="D123" s="272"/>
      <c r="E123" s="272"/>
      <c r="F123" s="272"/>
      <c r="G123" s="273"/>
    </row>
    <row r="124" spans="1:7" ht="15.75">
      <c r="A124" s="372" t="s">
        <v>78</v>
      </c>
      <c r="B124" s="272"/>
      <c r="C124" s="272"/>
      <c r="D124" s="272"/>
      <c r="E124" s="272"/>
      <c r="F124" s="272"/>
      <c r="G124" s="273"/>
    </row>
    <row r="125" spans="1:7" ht="21.75" customHeight="1">
      <c r="A125" s="373" t="s">
        <v>79</v>
      </c>
      <c r="B125" s="272"/>
      <c r="C125" s="272"/>
      <c r="D125" s="272"/>
      <c r="E125" s="272"/>
      <c r="F125" s="272"/>
      <c r="G125" s="273"/>
    </row>
    <row r="126" spans="1:7" ht="21.75" customHeight="1">
      <c r="A126" s="373" t="s">
        <v>80</v>
      </c>
      <c r="B126" s="272"/>
      <c r="C126" s="272"/>
      <c r="D126" s="272"/>
      <c r="E126" s="272"/>
      <c r="F126" s="272"/>
      <c r="G126" s="273"/>
    </row>
    <row r="127" spans="1:7" ht="18">
      <c r="A127" s="373" t="s">
        <v>144</v>
      </c>
      <c r="B127" s="272"/>
      <c r="C127" s="272"/>
      <c r="D127" s="272"/>
      <c r="E127" s="272"/>
      <c r="F127" s="272"/>
      <c r="G127" s="273"/>
    </row>
    <row r="128" spans="1:7" ht="21.75" customHeight="1">
      <c r="A128" s="13"/>
      <c r="B128" s="13"/>
      <c r="C128" s="13"/>
      <c r="D128" s="13"/>
      <c r="E128" s="13"/>
      <c r="F128" s="13"/>
      <c r="G128" s="13"/>
    </row>
    <row r="129" spans="1:7" ht="21.75" customHeight="1">
      <c r="A129" s="13"/>
      <c r="B129" s="13"/>
      <c r="C129" s="13"/>
      <c r="D129" s="13"/>
      <c r="E129" s="13"/>
      <c r="F129" s="13"/>
      <c r="G129" s="13"/>
    </row>
    <row r="130" spans="1:7" ht="21.75" customHeight="1">
      <c r="A130" s="13"/>
      <c r="B130" s="13"/>
      <c r="C130" s="13"/>
      <c r="D130" s="13"/>
      <c r="E130" s="13"/>
      <c r="F130" s="13"/>
      <c r="G130" s="13"/>
    </row>
    <row r="131" spans="1:7" ht="21.75" customHeight="1">
      <c r="A131" s="13"/>
      <c r="B131" s="13"/>
      <c r="C131" s="13"/>
      <c r="D131" s="13"/>
      <c r="E131" s="13"/>
      <c r="F131" s="13"/>
      <c r="G131" s="13"/>
    </row>
    <row r="132" spans="1:7" ht="21.75" customHeight="1"/>
    <row r="133" spans="1:7" ht="21.75" customHeight="1"/>
    <row r="134" spans="1:7" ht="21.75" customHeight="1"/>
    <row r="135" spans="1:7" ht="21.75" customHeight="1"/>
    <row r="136" spans="1:7" ht="21.75" customHeight="1"/>
    <row r="137" spans="1:7" ht="21.75" customHeight="1"/>
    <row r="138" spans="1:7" ht="21.75" customHeight="1"/>
    <row r="139" spans="1:7" ht="21.75" customHeight="1"/>
    <row r="140" spans="1:7" ht="21.75" customHeight="1"/>
    <row r="141" spans="1:7" ht="21.75" customHeight="1"/>
    <row r="142" spans="1:7" ht="21.75" customHeight="1"/>
    <row r="143" spans="1:7" ht="21.75" customHeight="1"/>
    <row r="144" spans="1:7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  <row r="198" ht="21.75" customHeight="1"/>
    <row r="199" ht="21.75" customHeight="1"/>
    <row r="200" ht="21.75" customHeight="1"/>
    <row r="201" ht="21.75" customHeight="1"/>
    <row r="202" ht="21.75" customHeight="1"/>
    <row r="203" ht="21.75" customHeight="1"/>
    <row r="204" ht="21.75" customHeight="1"/>
    <row r="205" ht="21.75" customHeight="1"/>
    <row r="206" ht="21.75" customHeight="1"/>
    <row r="207" ht="21.75" customHeight="1"/>
    <row r="208" ht="21.75" customHeight="1"/>
    <row r="209" ht="21.75" customHeight="1"/>
    <row r="210" ht="21.75" customHeight="1"/>
    <row r="211" ht="21.75" customHeight="1"/>
    <row r="212" ht="21.75" customHeight="1"/>
    <row r="213" ht="21.75" customHeight="1"/>
    <row r="214" ht="21.75" customHeight="1"/>
    <row r="215" ht="21.75" customHeight="1"/>
    <row r="216" ht="21.75" customHeight="1"/>
    <row r="217" ht="21.75" customHeight="1"/>
    <row r="218" ht="21.75" customHeight="1"/>
    <row r="219" ht="21.75" customHeight="1"/>
    <row r="220" ht="21.75" customHeight="1"/>
    <row r="221" ht="21.75" customHeight="1"/>
    <row r="222" ht="21.75" customHeight="1"/>
    <row r="223" ht="21.75" customHeight="1"/>
    <row r="224" ht="21.75" customHeight="1"/>
    <row r="225" ht="21.75" customHeight="1"/>
    <row r="226" ht="21.75" customHeight="1"/>
    <row r="227" ht="21.75" customHeight="1"/>
    <row r="228" ht="21.75" customHeight="1"/>
    <row r="229" ht="21.75" customHeight="1"/>
    <row r="230" ht="21.75" customHeight="1"/>
    <row r="231" ht="21.75" customHeight="1"/>
    <row r="232" ht="21.75" customHeight="1"/>
    <row r="233" ht="21.75" customHeight="1"/>
    <row r="234" ht="21.75" customHeight="1"/>
    <row r="235" ht="21.75" customHeight="1"/>
    <row r="236" ht="21.75" customHeight="1"/>
    <row r="237" ht="21.75" customHeight="1"/>
    <row r="238" ht="21.75" customHeight="1"/>
    <row r="239" ht="21.75" customHeight="1"/>
    <row r="240" ht="21.75" customHeight="1"/>
    <row r="241" ht="21.75" customHeight="1"/>
    <row r="242" ht="21.75" customHeight="1"/>
    <row r="243" ht="21.75" customHeight="1"/>
    <row r="244" ht="21.75" customHeight="1"/>
    <row r="245" ht="21.75" customHeight="1"/>
    <row r="246" ht="21.75" customHeight="1"/>
    <row r="247" ht="21.75" customHeight="1"/>
    <row r="248" ht="21.75" customHeight="1"/>
    <row r="249" ht="21.75" customHeight="1"/>
    <row r="250" ht="21.75" customHeight="1"/>
    <row r="251" ht="21.75" customHeight="1"/>
    <row r="252" ht="21.75" customHeight="1"/>
    <row r="253" ht="21.75" customHeight="1"/>
    <row r="254" ht="21.75" customHeight="1"/>
    <row r="255" ht="21.75" customHeight="1"/>
    <row r="256" ht="21.75" customHeight="1"/>
    <row r="257" ht="21.75" customHeight="1"/>
    <row r="258" ht="21.75" customHeight="1"/>
    <row r="259" ht="21.75" customHeight="1"/>
    <row r="260" ht="21.75" customHeight="1"/>
    <row r="261" ht="21.75" customHeight="1"/>
    <row r="262" ht="21.75" customHeight="1"/>
    <row r="263" ht="21.75" customHeight="1"/>
    <row r="264" ht="21.75" customHeight="1"/>
    <row r="265" ht="21.75" customHeight="1"/>
    <row r="266" ht="21.75" customHeight="1"/>
    <row r="267" ht="21.75" customHeight="1"/>
    <row r="268" ht="21.75" customHeight="1"/>
    <row r="269" ht="21.75" customHeight="1"/>
    <row r="270" ht="21.75" customHeight="1"/>
    <row r="271" ht="21.75" customHeight="1"/>
    <row r="272" ht="21.75" customHeight="1"/>
    <row r="273" ht="21.75" customHeight="1"/>
    <row r="274" ht="21.75" customHeight="1"/>
    <row r="275" ht="21.75" customHeight="1"/>
    <row r="276" ht="21.75" customHeight="1"/>
    <row r="277" ht="21.75" customHeight="1"/>
    <row r="278" ht="21.75" customHeight="1"/>
    <row r="279" ht="21.75" customHeight="1"/>
    <row r="280" ht="21.75" customHeight="1"/>
    <row r="281" ht="21.75" customHeight="1"/>
    <row r="282" ht="21.75" customHeight="1"/>
    <row r="283" ht="21.75" customHeight="1"/>
    <row r="284" ht="21.75" customHeight="1"/>
    <row r="285" ht="21.75" customHeight="1"/>
    <row r="286" ht="21.75" customHeight="1"/>
    <row r="287" ht="21.75" customHeight="1"/>
    <row r="288" ht="21.75" customHeight="1"/>
    <row r="289" ht="21.75" customHeight="1"/>
    <row r="290" ht="21.75" customHeight="1"/>
    <row r="291" ht="21.75" customHeight="1"/>
    <row r="292" ht="21.75" customHeight="1"/>
    <row r="293" ht="21.75" customHeight="1"/>
    <row r="294" ht="21.75" customHeight="1"/>
    <row r="295" ht="21.75" customHeight="1"/>
    <row r="296" ht="21.75" customHeight="1"/>
    <row r="297" ht="21.75" customHeight="1"/>
    <row r="298" ht="21.75" customHeight="1"/>
    <row r="299" ht="21.75" customHeight="1"/>
    <row r="300" ht="21.75" customHeight="1"/>
    <row r="301" ht="21.75" customHeight="1"/>
    <row r="302" ht="21.75" customHeight="1"/>
    <row r="303" ht="21.75" customHeight="1"/>
    <row r="304" ht="21.75" customHeight="1"/>
    <row r="305" ht="21.75" customHeight="1"/>
    <row r="306" ht="21.75" customHeight="1"/>
    <row r="307" ht="21.75" customHeight="1"/>
    <row r="308" ht="21.75" customHeight="1"/>
    <row r="309" ht="21.75" customHeight="1"/>
    <row r="310" ht="21.75" customHeight="1"/>
    <row r="311" ht="21.75" customHeight="1"/>
    <row r="312" ht="21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6">
    <mergeCell ref="F118:G118"/>
    <mergeCell ref="A118:B118"/>
    <mergeCell ref="A121:G121"/>
    <mergeCell ref="A127:G127"/>
    <mergeCell ref="A122:G122"/>
    <mergeCell ref="A123:G123"/>
    <mergeCell ref="A124:G124"/>
    <mergeCell ref="A125:G125"/>
    <mergeCell ref="A126:G126"/>
    <mergeCell ref="A119:G119"/>
    <mergeCell ref="A120:C120"/>
    <mergeCell ref="D120:E120"/>
    <mergeCell ref="F120:G120"/>
    <mergeCell ref="F110:G110"/>
    <mergeCell ref="A111:B111"/>
    <mergeCell ref="C111:D111"/>
    <mergeCell ref="F111:G111"/>
    <mergeCell ref="F117:G117"/>
    <mergeCell ref="F116:G116"/>
    <mergeCell ref="A112:B112"/>
    <mergeCell ref="C112:D112"/>
    <mergeCell ref="A116:B116"/>
    <mergeCell ref="A117:B117"/>
    <mergeCell ref="F112:G112"/>
    <mergeCell ref="F113:G113"/>
    <mergeCell ref="F114:G114"/>
    <mergeCell ref="F115:G115"/>
    <mergeCell ref="A113:B113"/>
    <mergeCell ref="C113:D113"/>
    <mergeCell ref="A114:B114"/>
    <mergeCell ref="C114:D114"/>
    <mergeCell ref="A115:B115"/>
    <mergeCell ref="C115:D115"/>
    <mergeCell ref="A103:B103"/>
    <mergeCell ref="D103:E103"/>
    <mergeCell ref="C116:D116"/>
    <mergeCell ref="C117:D117"/>
    <mergeCell ref="C118:D118"/>
    <mergeCell ref="A110:B110"/>
    <mergeCell ref="C110:D110"/>
    <mergeCell ref="A104:B104"/>
    <mergeCell ref="D104:E104"/>
    <mergeCell ref="G104:G109"/>
    <mergeCell ref="A105:B105"/>
    <mergeCell ref="A106:B106"/>
    <mergeCell ref="D105:E105"/>
    <mergeCell ref="D106:E106"/>
    <mergeCell ref="A107:B107"/>
    <mergeCell ref="D107:E107"/>
    <mergeCell ref="A108:B108"/>
    <mergeCell ref="D108:E108"/>
    <mergeCell ref="A109:B109"/>
    <mergeCell ref="D109:E109"/>
    <mergeCell ref="A98:G98"/>
    <mergeCell ref="C102:D102"/>
    <mergeCell ref="E102:F102"/>
    <mergeCell ref="F100:G100"/>
    <mergeCell ref="B100:D100"/>
    <mergeCell ref="F101:G101"/>
    <mergeCell ref="A102:B102"/>
    <mergeCell ref="A99:G99"/>
    <mergeCell ref="B101:D101"/>
    <mergeCell ref="F97:G97"/>
    <mergeCell ref="A97:E97"/>
    <mergeCell ref="B93:D93"/>
    <mergeCell ref="E93:G93"/>
    <mergeCell ref="B94:D94"/>
    <mergeCell ref="E94:F94"/>
    <mergeCell ref="A95:E96"/>
    <mergeCell ref="F95:G95"/>
    <mergeCell ref="A92:G92"/>
    <mergeCell ref="A49:G49"/>
    <mergeCell ref="A59:G59"/>
    <mergeCell ref="A90:G90"/>
    <mergeCell ref="E5:F5"/>
    <mergeCell ref="C6:D6"/>
    <mergeCell ref="A81:G81"/>
    <mergeCell ref="A82:G82"/>
    <mergeCell ref="A84:G84"/>
    <mergeCell ref="A85:G85"/>
    <mergeCell ref="A86:G86"/>
    <mergeCell ref="A87:G87"/>
    <mergeCell ref="A88:G88"/>
    <mergeCell ref="A89:G89"/>
    <mergeCell ref="A71:G71"/>
    <mergeCell ref="A73:G73"/>
    <mergeCell ref="A80:G80"/>
    <mergeCell ref="A62:G62"/>
    <mergeCell ref="A63:G63"/>
    <mergeCell ref="A64:G64"/>
    <mergeCell ref="H65:N65"/>
    <mergeCell ref="A67:G67"/>
    <mergeCell ref="A68:G68"/>
    <mergeCell ref="A69:G69"/>
    <mergeCell ref="A70:G70"/>
    <mergeCell ref="A74:G74"/>
    <mergeCell ref="A75:G75"/>
    <mergeCell ref="A76:G76"/>
    <mergeCell ref="A78:G78"/>
    <mergeCell ref="A79:G79"/>
    <mergeCell ref="A65:G65"/>
    <mergeCell ref="A55:G55"/>
    <mergeCell ref="A56:D56"/>
    <mergeCell ref="A57:G57"/>
    <mergeCell ref="A58:G58"/>
    <mergeCell ref="A61:G61"/>
    <mergeCell ref="B50:G50"/>
    <mergeCell ref="A51:G51"/>
    <mergeCell ref="A52:G52"/>
    <mergeCell ref="A53:G53"/>
    <mergeCell ref="A54:G54"/>
    <mergeCell ref="A43:G43"/>
    <mergeCell ref="A44:G44"/>
    <mergeCell ref="A45:G45"/>
    <mergeCell ref="A46:G46"/>
    <mergeCell ref="A48:G48"/>
    <mergeCell ref="A39:B39"/>
    <mergeCell ref="C39:D39"/>
    <mergeCell ref="A40:G40"/>
    <mergeCell ref="A41:G41"/>
    <mergeCell ref="A42:G42"/>
    <mergeCell ref="A36:B36"/>
    <mergeCell ref="C36:D36"/>
    <mergeCell ref="A37:B37"/>
    <mergeCell ref="C37:D37"/>
    <mergeCell ref="A38:B38"/>
    <mergeCell ref="C38:D38"/>
    <mergeCell ref="A26:B26"/>
    <mergeCell ref="D26:G26"/>
    <mergeCell ref="A27:G27"/>
    <mergeCell ref="A34:G34"/>
    <mergeCell ref="A35:B35"/>
    <mergeCell ref="C35:D35"/>
    <mergeCell ref="A21:G21"/>
    <mergeCell ref="A22:G22"/>
    <mergeCell ref="A23:G23"/>
    <mergeCell ref="A24:G24"/>
    <mergeCell ref="A25:G25"/>
    <mergeCell ref="A20:G20"/>
    <mergeCell ref="B1:D2"/>
    <mergeCell ref="E1:F2"/>
    <mergeCell ref="B4:C4"/>
    <mergeCell ref="D4:E4"/>
    <mergeCell ref="F4:G4"/>
    <mergeCell ref="A7:G7"/>
    <mergeCell ref="A8:G12"/>
    <mergeCell ref="A13:G13"/>
    <mergeCell ref="B15:C15"/>
    <mergeCell ref="B14:G14"/>
    <mergeCell ref="B17:D17"/>
    <mergeCell ref="B16:D16"/>
    <mergeCell ref="E15:G15"/>
    <mergeCell ref="F16:G16"/>
    <mergeCell ref="F17:G17"/>
    <mergeCell ref="A18:G18"/>
    <mergeCell ref="A19:G19"/>
  </mergeCells>
  <hyperlinks>
    <hyperlink ref="B93" r:id="rId1" xr:uid="{00000000-0004-0000-0200-000000000000}"/>
  </hyperlinks>
  <pageMargins left="0.7" right="0.7" top="0.75" bottom="0.75" header="0" footer="0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0000000}">
          <x14:formula1>
            <xm:f>'►Auxiliar'!#REF!</xm:f>
          </x14:formula1>
          <xm:sqref>E36:E39 E112:E118</xm:sqref>
        </x14:dataValidation>
        <x14:dataValidation type="list" allowBlank="1" showInputMessage="1" showErrorMessage="1" xr:uid="{D0427005-75D1-45A7-BA01-67F1E5AD0543}">
          <x14:formula1>
            <xm:f>x!$C$27:$C$29</xm:f>
          </x14:formula1>
          <xm:sqref>E6</xm:sqref>
        </x14:dataValidation>
        <x14:dataValidation type="list" allowBlank="1" showErrorMessage="1" xr:uid="{56E3FA2B-451C-4332-9C96-BBB6A399D0B6}">
          <x14:formula1>
            <xm:f>x!$D$26:$D$43</xm:f>
          </x14:formula1>
          <xm:sqref>B4:C4</xm:sqref>
        </x14:dataValidation>
        <x14:dataValidation type="list" allowBlank="1" showInputMessage="1" showErrorMessage="1" xr:uid="{7CD96A2C-CBF7-4479-A63F-FAF28D183DD5}">
          <x14:formula1>
            <xm:f>x!$E$26:$E$51</xm:f>
          </x14:formula1>
          <xm:sqref>B14:G14</xm:sqref>
        </x14:dataValidation>
        <x14:dataValidation type="list" allowBlank="1" showErrorMessage="1" xr:uid="{3D3729B9-FF8D-4C18-843E-9264E3517458}">
          <x14:formula1>
            <xm:f>x!$C$52:$C$67</xm:f>
          </x14:formula1>
          <xm:sqref>E111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13.57031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510" t="s">
        <v>256</v>
      </c>
      <c r="B1" s="291"/>
      <c r="C1" s="291"/>
      <c r="D1" s="29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5"/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72" t="s">
        <v>257</v>
      </c>
      <c r="B3" s="72" t="s">
        <v>171</v>
      </c>
      <c r="C3" s="529" t="s">
        <v>258</v>
      </c>
      <c r="D3" s="29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509" t="s">
        <v>260</v>
      </c>
      <c r="D4" s="2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73">
        <f t="shared" ref="A5:A16" si="0">A4+1</f>
        <v>46128</v>
      </c>
      <c r="B5" s="74" t="s">
        <v>306</v>
      </c>
      <c r="C5" s="528" t="s">
        <v>276</v>
      </c>
      <c r="D5" s="29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75">
        <f t="shared" si="0"/>
        <v>46129</v>
      </c>
      <c r="B6" s="76" t="s">
        <v>306</v>
      </c>
      <c r="C6" s="527" t="s">
        <v>307</v>
      </c>
      <c r="D6" s="29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73">
        <f t="shared" si="0"/>
        <v>46130</v>
      </c>
      <c r="B7" s="74" t="s">
        <v>306</v>
      </c>
      <c r="C7" s="528" t="s">
        <v>308</v>
      </c>
      <c r="D7" s="29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75">
        <f t="shared" si="0"/>
        <v>46131</v>
      </c>
      <c r="B8" s="76" t="s">
        <v>306</v>
      </c>
      <c r="C8" s="527" t="s">
        <v>309</v>
      </c>
      <c r="D8" s="29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77">
        <f t="shared" si="0"/>
        <v>46132</v>
      </c>
      <c r="B9" s="78" t="s">
        <v>306</v>
      </c>
      <c r="C9" s="530" t="s">
        <v>310</v>
      </c>
      <c r="D9" s="298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75">
        <f t="shared" si="0"/>
        <v>46133</v>
      </c>
      <c r="B10" s="76" t="s">
        <v>306</v>
      </c>
      <c r="C10" s="527" t="s">
        <v>311</v>
      </c>
      <c r="D10" s="298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73">
        <f t="shared" si="0"/>
        <v>46134</v>
      </c>
      <c r="B11" s="74" t="s">
        <v>306</v>
      </c>
      <c r="C11" s="528" t="s">
        <v>312</v>
      </c>
      <c r="D11" s="298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75">
        <f t="shared" si="0"/>
        <v>46135</v>
      </c>
      <c r="B12" s="76" t="s">
        <v>306</v>
      </c>
      <c r="C12" s="527" t="s">
        <v>313</v>
      </c>
      <c r="D12" s="29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73">
        <f t="shared" si="0"/>
        <v>46136</v>
      </c>
      <c r="B13" s="74" t="s">
        <v>306</v>
      </c>
      <c r="C13" s="528" t="s">
        <v>314</v>
      </c>
      <c r="D13" s="298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75">
        <f t="shared" si="0"/>
        <v>46137</v>
      </c>
      <c r="B14" s="76" t="s">
        <v>306</v>
      </c>
      <c r="C14" s="527" t="s">
        <v>315</v>
      </c>
      <c r="D14" s="298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73">
        <f t="shared" si="0"/>
        <v>46138</v>
      </c>
      <c r="B15" s="74" t="s">
        <v>306</v>
      </c>
      <c r="C15" s="528" t="s">
        <v>316</v>
      </c>
      <c r="D15" s="298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1">
        <f t="shared" si="0"/>
        <v>46139</v>
      </c>
      <c r="B16" s="42" t="s">
        <v>259</v>
      </c>
      <c r="C16" s="509" t="s">
        <v>285</v>
      </c>
      <c r="D16" s="298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11.425781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510" t="s">
        <v>256</v>
      </c>
      <c r="B1" s="291"/>
      <c r="C1" s="291"/>
      <c r="D1" s="29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5"/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79" t="s">
        <v>257</v>
      </c>
      <c r="B3" s="79" t="s">
        <v>171</v>
      </c>
      <c r="C3" s="533" t="s">
        <v>258</v>
      </c>
      <c r="D3" s="29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509" t="s">
        <v>260</v>
      </c>
      <c r="D4" s="2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80">
        <f t="shared" ref="A5:A16" si="0">A4+1</f>
        <v>46128</v>
      </c>
      <c r="B5" s="81" t="s">
        <v>317</v>
      </c>
      <c r="C5" s="532" t="s">
        <v>262</v>
      </c>
      <c r="D5" s="29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82">
        <f t="shared" si="0"/>
        <v>46129</v>
      </c>
      <c r="B6" s="83" t="s">
        <v>317</v>
      </c>
      <c r="C6" s="531" t="s">
        <v>318</v>
      </c>
      <c r="D6" s="29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80">
        <f t="shared" si="0"/>
        <v>46130</v>
      </c>
      <c r="B7" s="81" t="s">
        <v>317</v>
      </c>
      <c r="C7" s="532" t="s">
        <v>319</v>
      </c>
      <c r="D7" s="29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82">
        <f t="shared" si="0"/>
        <v>46131</v>
      </c>
      <c r="B8" s="83" t="s">
        <v>317</v>
      </c>
      <c r="C8" s="531" t="s">
        <v>320</v>
      </c>
      <c r="D8" s="29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80">
        <f t="shared" si="0"/>
        <v>46132</v>
      </c>
      <c r="B9" s="81" t="s">
        <v>317</v>
      </c>
      <c r="C9" s="532" t="s">
        <v>321</v>
      </c>
      <c r="D9" s="298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82">
        <f t="shared" si="0"/>
        <v>46133</v>
      </c>
      <c r="B10" s="83" t="s">
        <v>317</v>
      </c>
      <c r="C10" s="531" t="s">
        <v>322</v>
      </c>
      <c r="D10" s="298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80">
        <f t="shared" si="0"/>
        <v>46134</v>
      </c>
      <c r="B11" s="81" t="s">
        <v>317</v>
      </c>
      <c r="C11" s="532" t="s">
        <v>323</v>
      </c>
      <c r="D11" s="298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82">
        <f t="shared" si="0"/>
        <v>46135</v>
      </c>
      <c r="B12" s="83" t="s">
        <v>317</v>
      </c>
      <c r="C12" s="531" t="s">
        <v>324</v>
      </c>
      <c r="D12" s="29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80">
        <f t="shared" si="0"/>
        <v>46136</v>
      </c>
      <c r="B13" s="81" t="s">
        <v>317</v>
      </c>
      <c r="C13" s="532" t="s">
        <v>325</v>
      </c>
      <c r="D13" s="298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82">
        <f t="shared" si="0"/>
        <v>46137</v>
      </c>
      <c r="B14" s="83" t="s">
        <v>317</v>
      </c>
      <c r="C14" s="531" t="s">
        <v>326</v>
      </c>
      <c r="D14" s="298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80">
        <f t="shared" si="0"/>
        <v>46138</v>
      </c>
      <c r="B15" s="81" t="s">
        <v>317</v>
      </c>
      <c r="C15" s="532" t="s">
        <v>327</v>
      </c>
      <c r="D15" s="298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1">
        <f t="shared" si="0"/>
        <v>46139</v>
      </c>
      <c r="B16" s="42" t="s">
        <v>259</v>
      </c>
      <c r="C16" s="509" t="s">
        <v>285</v>
      </c>
      <c r="D16" s="298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0"/>
  <sheetViews>
    <sheetView workbookViewId="0">
      <selection sqref="A1:F1"/>
    </sheetView>
  </sheetViews>
  <sheetFormatPr baseColWidth="10" defaultColWidth="14.42578125" defaultRowHeight="15" customHeight="1"/>
  <cols>
    <col min="1" max="1" width="8.7109375" customWidth="1"/>
    <col min="2" max="2" width="8.5703125" customWidth="1"/>
    <col min="3" max="3" width="10.7109375" customWidth="1"/>
    <col min="4" max="4" width="21.28515625" customWidth="1"/>
    <col min="5" max="5" width="28.7109375" customWidth="1"/>
    <col min="6" max="26" width="10.7109375" customWidth="1"/>
  </cols>
  <sheetData>
    <row r="1" spans="1:6" ht="14.25" customHeight="1">
      <c r="A1" s="513" t="s">
        <v>256</v>
      </c>
      <c r="B1" s="272"/>
      <c r="C1" s="272"/>
      <c r="D1" s="272"/>
      <c r="E1" s="272"/>
      <c r="F1" s="273"/>
    </row>
    <row r="2" spans="1:6" ht="14.25" customHeight="1">
      <c r="A2" s="48"/>
      <c r="B2" s="48"/>
      <c r="C2" s="48"/>
      <c r="D2" s="48"/>
      <c r="E2" s="13"/>
      <c r="F2" s="13"/>
    </row>
    <row r="3" spans="1:6" ht="14.25" customHeight="1">
      <c r="A3" s="13"/>
      <c r="B3" s="84" t="s">
        <v>257</v>
      </c>
      <c r="C3" s="84" t="s">
        <v>171</v>
      </c>
      <c r="D3" s="536" t="s">
        <v>258</v>
      </c>
      <c r="E3" s="298"/>
      <c r="F3" s="13"/>
    </row>
    <row r="4" spans="1:6" ht="14.25" customHeight="1">
      <c r="A4" s="13"/>
      <c r="B4" s="41">
        <f>'Conf.CERT'!B5</f>
        <v>46127</v>
      </c>
      <c r="C4" s="42" t="s">
        <v>259</v>
      </c>
      <c r="D4" s="509" t="s">
        <v>260</v>
      </c>
      <c r="E4" s="298"/>
      <c r="F4" s="13"/>
    </row>
    <row r="5" spans="1:6" ht="14.25" customHeight="1">
      <c r="A5" s="13"/>
      <c r="B5" s="85">
        <f t="shared" ref="B5:B16" si="0">B4+1</f>
        <v>46128</v>
      </c>
      <c r="C5" s="86" t="s">
        <v>328</v>
      </c>
      <c r="D5" s="535" t="s">
        <v>329</v>
      </c>
      <c r="E5" s="298"/>
      <c r="F5" s="13"/>
    </row>
    <row r="6" spans="1:6" ht="14.25" customHeight="1">
      <c r="A6" s="13"/>
      <c r="B6" s="87">
        <f t="shared" si="0"/>
        <v>46129</v>
      </c>
      <c r="C6" s="88" t="s">
        <v>328</v>
      </c>
      <c r="D6" s="534" t="s">
        <v>330</v>
      </c>
      <c r="E6" s="298"/>
      <c r="F6" s="13"/>
    </row>
    <row r="7" spans="1:6" ht="14.25" customHeight="1">
      <c r="A7" s="13"/>
      <c r="B7" s="85">
        <f t="shared" si="0"/>
        <v>46130</v>
      </c>
      <c r="C7" s="86" t="s">
        <v>328</v>
      </c>
      <c r="D7" s="535" t="s">
        <v>331</v>
      </c>
      <c r="E7" s="298"/>
      <c r="F7" s="13"/>
    </row>
    <row r="8" spans="1:6" ht="14.25" customHeight="1">
      <c r="A8" s="13"/>
      <c r="B8" s="87">
        <f t="shared" si="0"/>
        <v>46131</v>
      </c>
      <c r="C8" s="88" t="s">
        <v>328</v>
      </c>
      <c r="D8" s="534" t="s">
        <v>332</v>
      </c>
      <c r="E8" s="298"/>
      <c r="F8" s="13"/>
    </row>
    <row r="9" spans="1:6" ht="14.25" customHeight="1">
      <c r="A9" s="13"/>
      <c r="B9" s="85">
        <f t="shared" si="0"/>
        <v>46132</v>
      </c>
      <c r="C9" s="86" t="s">
        <v>328</v>
      </c>
      <c r="D9" s="535" t="s">
        <v>333</v>
      </c>
      <c r="E9" s="298"/>
      <c r="F9" s="13"/>
    </row>
    <row r="10" spans="1:6" ht="14.25" customHeight="1">
      <c r="A10" s="13"/>
      <c r="B10" s="87">
        <f t="shared" si="0"/>
        <v>46133</v>
      </c>
      <c r="C10" s="88" t="s">
        <v>328</v>
      </c>
      <c r="D10" s="534" t="s">
        <v>334</v>
      </c>
      <c r="E10" s="298"/>
      <c r="F10" s="13"/>
    </row>
    <row r="11" spans="1:6" ht="14.25" customHeight="1">
      <c r="A11" s="13"/>
      <c r="B11" s="85">
        <f t="shared" si="0"/>
        <v>46134</v>
      </c>
      <c r="C11" s="86" t="s">
        <v>328</v>
      </c>
      <c r="D11" s="535" t="s">
        <v>335</v>
      </c>
      <c r="E11" s="298"/>
      <c r="F11" s="13"/>
    </row>
    <row r="12" spans="1:6" ht="14.25" customHeight="1">
      <c r="A12" s="13"/>
      <c r="B12" s="87">
        <f t="shared" si="0"/>
        <v>46135</v>
      </c>
      <c r="C12" s="88" t="str">
        <f t="shared" ref="C12:C15" si="1">C11</f>
        <v>Valencia</v>
      </c>
      <c r="D12" s="534" t="s">
        <v>336</v>
      </c>
      <c r="E12" s="298"/>
      <c r="F12" s="13"/>
    </row>
    <row r="13" spans="1:6" ht="14.25" customHeight="1">
      <c r="A13" s="13"/>
      <c r="B13" s="85">
        <f t="shared" si="0"/>
        <v>46136</v>
      </c>
      <c r="C13" s="86" t="str">
        <f t="shared" si="1"/>
        <v>Valencia</v>
      </c>
      <c r="D13" s="535" t="s">
        <v>337</v>
      </c>
      <c r="E13" s="298"/>
      <c r="F13" s="13"/>
    </row>
    <row r="14" spans="1:6" ht="14.25" customHeight="1">
      <c r="A14" s="13"/>
      <c r="B14" s="87">
        <f t="shared" si="0"/>
        <v>46137</v>
      </c>
      <c r="C14" s="88" t="str">
        <f t="shared" si="1"/>
        <v>Valencia</v>
      </c>
      <c r="D14" s="534" t="s">
        <v>338</v>
      </c>
      <c r="E14" s="298"/>
      <c r="F14" s="13"/>
    </row>
    <row r="15" spans="1:6" ht="14.25" customHeight="1">
      <c r="A15" s="13"/>
      <c r="B15" s="85">
        <f t="shared" si="0"/>
        <v>46138</v>
      </c>
      <c r="C15" s="86" t="str">
        <f t="shared" si="1"/>
        <v>Valencia</v>
      </c>
      <c r="D15" s="535" t="s">
        <v>339</v>
      </c>
      <c r="E15" s="298"/>
      <c r="F15" s="13"/>
    </row>
    <row r="16" spans="1:6" ht="14.25" customHeight="1">
      <c r="A16" s="13"/>
      <c r="B16" s="41">
        <f t="shared" si="0"/>
        <v>46139</v>
      </c>
      <c r="C16" s="42" t="s">
        <v>259</v>
      </c>
      <c r="D16" s="509" t="s">
        <v>285</v>
      </c>
      <c r="E16" s="298"/>
      <c r="F16" s="13"/>
    </row>
    <row r="17" spans="1:6" ht="14.25" customHeight="1">
      <c r="A17" s="13"/>
      <c r="B17" s="13"/>
      <c r="C17" s="13"/>
      <c r="D17" s="13"/>
      <c r="E17" s="13"/>
      <c r="F17" s="13"/>
    </row>
    <row r="18" spans="1:6" ht="14.25" customHeight="1">
      <c r="A18" s="13"/>
      <c r="B18" s="13"/>
      <c r="C18" s="13"/>
      <c r="D18" s="13"/>
      <c r="E18" s="13"/>
      <c r="F18" s="13"/>
    </row>
    <row r="19" spans="1:6" ht="14.25" customHeight="1">
      <c r="A19" s="13"/>
      <c r="B19" s="13"/>
      <c r="C19" s="13"/>
      <c r="D19" s="13"/>
      <c r="E19" s="13"/>
      <c r="F19" s="13"/>
    </row>
    <row r="20" spans="1:6" ht="14.25" customHeight="1">
      <c r="A20" s="13"/>
      <c r="B20" s="13"/>
      <c r="C20" s="13"/>
      <c r="D20" s="13"/>
      <c r="E20" s="13"/>
      <c r="F20" s="13"/>
    </row>
    <row r="21" spans="1:6" ht="14.25" customHeight="1">
      <c r="A21" s="13"/>
      <c r="B21" s="13"/>
      <c r="C21" s="13"/>
      <c r="D21" s="13"/>
      <c r="E21" s="13"/>
      <c r="F21" s="13"/>
    </row>
    <row r="22" spans="1:6" ht="14.25" customHeight="1">
      <c r="A22" s="13"/>
      <c r="B22" s="13"/>
      <c r="C22" s="13"/>
      <c r="D22" s="13"/>
      <c r="E22" s="13"/>
      <c r="F22" s="13"/>
    </row>
    <row r="23" spans="1:6" ht="14.25" customHeight="1">
      <c r="A23" s="13"/>
      <c r="B23" s="13"/>
      <c r="C23" s="13"/>
      <c r="D23" s="13"/>
      <c r="E23" s="13"/>
      <c r="F23" s="13"/>
    </row>
    <row r="24" spans="1:6" ht="14.25" customHeight="1">
      <c r="A24" s="13"/>
      <c r="B24" s="13"/>
      <c r="C24" s="13"/>
      <c r="D24" s="13"/>
      <c r="E24" s="13"/>
      <c r="F24" s="13"/>
    </row>
    <row r="25" spans="1:6" ht="14.25" customHeight="1">
      <c r="A25" s="13"/>
      <c r="B25" s="13"/>
      <c r="C25" s="13"/>
      <c r="D25" s="13"/>
      <c r="E25" s="13"/>
      <c r="F25" s="13"/>
    </row>
    <row r="26" spans="1:6" ht="14.25" customHeight="1">
      <c r="A26" s="13"/>
      <c r="B26" s="13"/>
      <c r="C26" s="13"/>
      <c r="D26" s="13"/>
      <c r="E26" s="13"/>
      <c r="F26" s="13"/>
    </row>
    <row r="27" spans="1:6" ht="14.25" customHeight="1">
      <c r="A27" s="13"/>
      <c r="B27" s="13"/>
      <c r="C27" s="13"/>
      <c r="D27" s="13"/>
      <c r="E27" s="13"/>
      <c r="F27" s="13"/>
    </row>
    <row r="28" spans="1:6" ht="14.25" customHeight="1">
      <c r="A28" s="13"/>
      <c r="B28" s="13"/>
      <c r="C28" s="13"/>
      <c r="D28" s="13"/>
      <c r="E28" s="13"/>
      <c r="F28" s="13"/>
    </row>
    <row r="29" spans="1:6" ht="14.25" customHeight="1">
      <c r="A29" s="13"/>
      <c r="B29" s="13"/>
      <c r="C29" s="13"/>
      <c r="D29" s="13"/>
      <c r="E29" s="13"/>
      <c r="F29" s="13"/>
    </row>
    <row r="30" spans="1:6" ht="14.25" customHeight="1">
      <c r="A30" s="13"/>
      <c r="B30" s="13"/>
      <c r="C30" s="13"/>
      <c r="D30" s="13"/>
      <c r="E30" s="13"/>
      <c r="F30" s="13"/>
    </row>
    <row r="31" spans="1:6" ht="14.25" customHeight="1">
      <c r="A31" s="13"/>
      <c r="B31" s="13"/>
      <c r="C31" s="13"/>
      <c r="D31" s="13"/>
      <c r="E31" s="13"/>
      <c r="F31" s="13"/>
    </row>
    <row r="32" spans="1:6" ht="14.25" customHeight="1">
      <c r="A32" s="13"/>
      <c r="B32" s="13"/>
      <c r="C32" s="13"/>
      <c r="D32" s="13"/>
      <c r="E32" s="13"/>
      <c r="F32" s="13"/>
    </row>
    <row r="33" spans="1:6" ht="14.25" customHeight="1">
      <c r="A33" s="13"/>
      <c r="B33" s="13"/>
      <c r="C33" s="13"/>
      <c r="D33" s="13"/>
      <c r="E33" s="13"/>
      <c r="F33" s="13"/>
    </row>
    <row r="34" spans="1:6" ht="14.25" customHeight="1">
      <c r="A34" s="13"/>
      <c r="B34" s="13"/>
      <c r="C34" s="13"/>
      <c r="D34" s="13"/>
      <c r="E34" s="13"/>
      <c r="F34" s="13"/>
    </row>
    <row r="35" spans="1:6" ht="14.25" customHeight="1">
      <c r="A35" s="13"/>
      <c r="B35" s="13"/>
      <c r="C35" s="13"/>
      <c r="D35" s="13"/>
      <c r="E35" s="13"/>
      <c r="F35" s="13"/>
    </row>
    <row r="36" spans="1:6" ht="14.25" customHeight="1">
      <c r="A36" s="13"/>
      <c r="B36" s="13"/>
      <c r="C36" s="13"/>
      <c r="D36" s="13"/>
      <c r="E36" s="13"/>
      <c r="F36" s="13"/>
    </row>
    <row r="37" spans="1:6" ht="14.25" customHeight="1">
      <c r="A37" s="13"/>
      <c r="B37" s="13"/>
      <c r="C37" s="13"/>
      <c r="D37" s="13"/>
      <c r="E37" s="13"/>
      <c r="F37" s="13"/>
    </row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D14:E14"/>
    <mergeCell ref="D15:E15"/>
    <mergeCell ref="D16:E16"/>
    <mergeCell ref="A1:F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</mergeCells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0"/>
  <sheetViews>
    <sheetView workbookViewId="0">
      <selection sqref="A1:F1"/>
    </sheetView>
  </sheetViews>
  <sheetFormatPr baseColWidth="10" defaultColWidth="14.42578125" defaultRowHeight="15" customHeight="1"/>
  <cols>
    <col min="1" max="1" width="10.7109375" customWidth="1"/>
    <col min="2" max="2" width="8.5703125" customWidth="1"/>
    <col min="3" max="3" width="13.7109375" customWidth="1"/>
    <col min="4" max="4" width="10.7109375" customWidth="1"/>
    <col min="5" max="5" width="34.85546875" customWidth="1"/>
    <col min="6" max="26" width="10.7109375" customWidth="1"/>
  </cols>
  <sheetData>
    <row r="1" spans="1:6" ht="14.25" customHeight="1">
      <c r="A1" s="513" t="s">
        <v>256</v>
      </c>
      <c r="B1" s="272"/>
      <c r="C1" s="272"/>
      <c r="D1" s="272"/>
      <c r="E1" s="272"/>
      <c r="F1" s="273"/>
    </row>
    <row r="2" spans="1:6" ht="14.25" customHeight="1">
      <c r="A2" s="48"/>
      <c r="B2" s="48"/>
      <c r="C2" s="48"/>
      <c r="D2" s="48"/>
      <c r="E2" s="13"/>
      <c r="F2" s="13"/>
    </row>
    <row r="3" spans="1:6" ht="14.25" customHeight="1">
      <c r="A3" s="13"/>
      <c r="B3" s="89" t="s">
        <v>257</v>
      </c>
      <c r="C3" s="89" t="s">
        <v>171</v>
      </c>
      <c r="D3" s="539" t="s">
        <v>258</v>
      </c>
      <c r="E3" s="298"/>
      <c r="F3" s="13"/>
    </row>
    <row r="4" spans="1:6" ht="14.25" customHeight="1">
      <c r="A4" s="13"/>
      <c r="B4" s="41">
        <f>'Conf.CERT'!B5</f>
        <v>46127</v>
      </c>
      <c r="C4" s="42" t="s">
        <v>259</v>
      </c>
      <c r="D4" s="509" t="s">
        <v>260</v>
      </c>
      <c r="E4" s="298"/>
      <c r="F4" s="13"/>
    </row>
    <row r="5" spans="1:6" ht="14.25" customHeight="1">
      <c r="A5" s="13"/>
      <c r="B5" s="90">
        <f t="shared" ref="B5:B16" si="0">B4+1</f>
        <v>46128</v>
      </c>
      <c r="C5" s="91" t="s">
        <v>340</v>
      </c>
      <c r="D5" s="538" t="s">
        <v>276</v>
      </c>
      <c r="E5" s="298"/>
      <c r="F5" s="13"/>
    </row>
    <row r="6" spans="1:6" ht="14.25" customHeight="1">
      <c r="A6" s="13"/>
      <c r="B6" s="92">
        <f t="shared" si="0"/>
        <v>46129</v>
      </c>
      <c r="C6" s="93" t="str">
        <f t="shared" ref="C6:C15" si="1">C5</f>
        <v>Málaga</v>
      </c>
      <c r="D6" s="537" t="s">
        <v>341</v>
      </c>
      <c r="E6" s="298"/>
      <c r="F6" s="13"/>
    </row>
    <row r="7" spans="1:6" ht="14.25" customHeight="1">
      <c r="A7" s="13"/>
      <c r="B7" s="90">
        <f t="shared" si="0"/>
        <v>46130</v>
      </c>
      <c r="C7" s="91" t="str">
        <f t="shared" si="1"/>
        <v>Málaga</v>
      </c>
      <c r="D7" s="538" t="s">
        <v>342</v>
      </c>
      <c r="E7" s="298"/>
      <c r="F7" s="13"/>
    </row>
    <row r="8" spans="1:6" ht="14.25" customHeight="1">
      <c r="A8" s="13"/>
      <c r="B8" s="92">
        <f t="shared" si="0"/>
        <v>46131</v>
      </c>
      <c r="C8" s="93" t="str">
        <f t="shared" si="1"/>
        <v>Málaga</v>
      </c>
      <c r="D8" s="537" t="s">
        <v>343</v>
      </c>
      <c r="E8" s="298"/>
      <c r="F8" s="13"/>
    </row>
    <row r="9" spans="1:6" ht="14.25" customHeight="1">
      <c r="A9" s="13"/>
      <c r="B9" s="90">
        <f t="shared" si="0"/>
        <v>46132</v>
      </c>
      <c r="C9" s="91" t="str">
        <f t="shared" si="1"/>
        <v>Málaga</v>
      </c>
      <c r="D9" s="538" t="s">
        <v>305</v>
      </c>
      <c r="E9" s="298"/>
      <c r="F9" s="13"/>
    </row>
    <row r="10" spans="1:6" ht="14.25" customHeight="1">
      <c r="A10" s="13"/>
      <c r="B10" s="92">
        <f t="shared" si="0"/>
        <v>46133</v>
      </c>
      <c r="C10" s="93" t="str">
        <f t="shared" si="1"/>
        <v>Málaga</v>
      </c>
      <c r="D10" s="537" t="s">
        <v>344</v>
      </c>
      <c r="E10" s="298"/>
      <c r="F10" s="13"/>
    </row>
    <row r="11" spans="1:6" ht="14.25" customHeight="1">
      <c r="A11" s="13"/>
      <c r="B11" s="90">
        <f t="shared" si="0"/>
        <v>46134</v>
      </c>
      <c r="C11" s="91" t="str">
        <f t="shared" si="1"/>
        <v>Málaga</v>
      </c>
      <c r="D11" s="538" t="s">
        <v>345</v>
      </c>
      <c r="E11" s="298"/>
      <c r="F11" s="13"/>
    </row>
    <row r="12" spans="1:6" ht="14.25" customHeight="1">
      <c r="A12" s="13"/>
      <c r="B12" s="92">
        <f t="shared" si="0"/>
        <v>46135</v>
      </c>
      <c r="C12" s="93" t="str">
        <f t="shared" si="1"/>
        <v>Málaga</v>
      </c>
      <c r="D12" s="537" t="s">
        <v>346</v>
      </c>
      <c r="E12" s="298"/>
      <c r="F12" s="13"/>
    </row>
    <row r="13" spans="1:6" ht="14.25" customHeight="1">
      <c r="A13" s="13"/>
      <c r="B13" s="90">
        <f t="shared" si="0"/>
        <v>46136</v>
      </c>
      <c r="C13" s="91" t="str">
        <f t="shared" si="1"/>
        <v>Málaga</v>
      </c>
      <c r="D13" s="538" t="s">
        <v>347</v>
      </c>
      <c r="E13" s="298"/>
      <c r="F13" s="13"/>
    </row>
    <row r="14" spans="1:6" ht="14.25" customHeight="1">
      <c r="A14" s="13"/>
      <c r="B14" s="92">
        <f t="shared" si="0"/>
        <v>46137</v>
      </c>
      <c r="C14" s="93" t="str">
        <f t="shared" si="1"/>
        <v>Málaga</v>
      </c>
      <c r="D14" s="537" t="s">
        <v>348</v>
      </c>
      <c r="E14" s="298"/>
      <c r="F14" s="13"/>
    </row>
    <row r="15" spans="1:6" ht="14.25" customHeight="1">
      <c r="A15" s="13"/>
      <c r="B15" s="90">
        <f t="shared" si="0"/>
        <v>46138</v>
      </c>
      <c r="C15" s="91" t="str">
        <f t="shared" si="1"/>
        <v>Málaga</v>
      </c>
      <c r="D15" s="538" t="s">
        <v>349</v>
      </c>
      <c r="E15" s="298"/>
      <c r="F15" s="13"/>
    </row>
    <row r="16" spans="1:6" ht="14.25" customHeight="1">
      <c r="A16" s="13"/>
      <c r="B16" s="94">
        <f t="shared" si="0"/>
        <v>46139</v>
      </c>
      <c r="C16" s="42" t="s">
        <v>259</v>
      </c>
      <c r="D16" s="509" t="s">
        <v>285</v>
      </c>
      <c r="E16" s="298"/>
      <c r="F16" s="13"/>
    </row>
    <row r="17" spans="1:6" ht="14.25" customHeight="1">
      <c r="A17" s="13"/>
      <c r="B17" s="13"/>
      <c r="C17" s="13"/>
      <c r="D17" s="13"/>
      <c r="E17" s="13"/>
      <c r="F17" s="13"/>
    </row>
    <row r="18" spans="1:6" ht="14.25" customHeight="1">
      <c r="A18" s="13"/>
      <c r="B18" s="13"/>
      <c r="C18" s="13"/>
      <c r="D18" s="13"/>
      <c r="E18" s="13"/>
      <c r="F18" s="13"/>
    </row>
    <row r="19" spans="1:6" ht="14.25" customHeight="1">
      <c r="A19" s="13"/>
      <c r="B19" s="13"/>
      <c r="C19" s="13"/>
      <c r="D19" s="13"/>
      <c r="E19" s="13"/>
      <c r="F19" s="13"/>
    </row>
    <row r="20" spans="1:6" ht="14.25" customHeight="1">
      <c r="A20" s="13"/>
      <c r="B20" s="13"/>
      <c r="C20" s="13"/>
      <c r="D20" s="13"/>
      <c r="E20" s="13"/>
      <c r="F20" s="13"/>
    </row>
    <row r="21" spans="1:6" ht="14.25" customHeight="1">
      <c r="A21" s="13"/>
      <c r="B21" s="13"/>
      <c r="C21" s="13"/>
      <c r="D21" s="13"/>
      <c r="E21" s="13"/>
      <c r="F21" s="13"/>
    </row>
    <row r="22" spans="1:6" ht="14.25" customHeight="1">
      <c r="A22" s="13"/>
      <c r="B22" s="13"/>
      <c r="C22" s="13"/>
      <c r="D22" s="13"/>
      <c r="E22" s="13"/>
      <c r="F22" s="13"/>
    </row>
    <row r="23" spans="1:6" ht="14.25" customHeight="1">
      <c r="A23" s="13"/>
      <c r="B23" s="13"/>
      <c r="C23" s="13"/>
      <c r="D23" s="13"/>
      <c r="E23" s="13"/>
      <c r="F23" s="13"/>
    </row>
    <row r="24" spans="1:6" ht="14.25" customHeight="1">
      <c r="A24" s="13"/>
      <c r="B24" s="13"/>
      <c r="C24" s="13"/>
      <c r="D24" s="13"/>
      <c r="E24" s="13"/>
      <c r="F24" s="13"/>
    </row>
    <row r="25" spans="1:6" ht="14.25" customHeight="1">
      <c r="A25" s="13"/>
      <c r="B25" s="13"/>
      <c r="C25" s="13"/>
      <c r="D25" s="13"/>
      <c r="E25" s="13"/>
      <c r="F25" s="13"/>
    </row>
    <row r="26" spans="1:6" ht="14.25" customHeight="1">
      <c r="A26" s="13"/>
      <c r="B26" s="13"/>
      <c r="C26" s="13"/>
      <c r="D26" s="13"/>
      <c r="E26" s="13"/>
      <c r="F26" s="13"/>
    </row>
    <row r="27" spans="1:6" ht="14.25" customHeight="1">
      <c r="A27" s="13"/>
      <c r="B27" s="13"/>
      <c r="C27" s="13"/>
      <c r="D27" s="13"/>
      <c r="E27" s="13"/>
      <c r="F27" s="13"/>
    </row>
    <row r="28" spans="1:6" ht="14.25" customHeight="1">
      <c r="A28" s="13"/>
      <c r="B28" s="13"/>
      <c r="C28" s="13"/>
      <c r="D28" s="13"/>
      <c r="E28" s="13"/>
      <c r="F28" s="13"/>
    </row>
    <row r="29" spans="1:6" ht="14.25" customHeight="1">
      <c r="A29" s="13"/>
      <c r="B29" s="13"/>
      <c r="C29" s="13"/>
      <c r="D29" s="13"/>
      <c r="E29" s="13"/>
      <c r="F29" s="13"/>
    </row>
    <row r="30" spans="1:6" ht="14.25" customHeight="1">
      <c r="A30" s="13"/>
      <c r="B30" s="13"/>
      <c r="C30" s="13"/>
      <c r="D30" s="13"/>
      <c r="E30" s="13"/>
      <c r="F30" s="13"/>
    </row>
    <row r="31" spans="1:6" ht="14.25" customHeight="1">
      <c r="A31" s="13"/>
      <c r="B31" s="13"/>
      <c r="C31" s="13"/>
      <c r="D31" s="13"/>
      <c r="E31" s="13"/>
      <c r="F31" s="13"/>
    </row>
    <row r="32" spans="1:6" ht="14.25" customHeight="1">
      <c r="A32" s="13"/>
      <c r="B32" s="13"/>
      <c r="C32" s="13"/>
      <c r="D32" s="13"/>
      <c r="E32" s="13"/>
      <c r="F32" s="13"/>
    </row>
    <row r="33" spans="1:6" ht="14.25" customHeight="1">
      <c r="A33" s="13"/>
      <c r="B33" s="13"/>
      <c r="C33" s="13"/>
      <c r="D33" s="13"/>
      <c r="E33" s="13"/>
      <c r="F33" s="13"/>
    </row>
    <row r="34" spans="1:6" ht="14.25" customHeight="1">
      <c r="A34" s="13"/>
      <c r="B34" s="13"/>
      <c r="C34" s="13"/>
      <c r="D34" s="13"/>
      <c r="E34" s="13"/>
      <c r="F34" s="13"/>
    </row>
    <row r="35" spans="1:6" ht="14.25" customHeight="1">
      <c r="A35" s="13"/>
      <c r="B35" s="13"/>
      <c r="C35" s="13"/>
      <c r="D35" s="13"/>
      <c r="E35" s="13"/>
      <c r="F35" s="13"/>
    </row>
    <row r="36" spans="1:6" ht="14.25" customHeight="1">
      <c r="A36" s="13"/>
      <c r="B36" s="13"/>
      <c r="C36" s="13"/>
      <c r="D36" s="13"/>
      <c r="E36" s="13"/>
      <c r="F36" s="13"/>
    </row>
    <row r="37" spans="1:6" ht="14.25" customHeight="1">
      <c r="A37" s="13"/>
      <c r="B37" s="13"/>
      <c r="C37" s="13"/>
      <c r="D37" s="13"/>
      <c r="E37" s="13"/>
      <c r="F37" s="13"/>
    </row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D14:E14"/>
    <mergeCell ref="D15:E15"/>
    <mergeCell ref="D16:E16"/>
    <mergeCell ref="A1:F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</mergeCells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13.57031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510" t="s">
        <v>256</v>
      </c>
      <c r="B1" s="291"/>
      <c r="C1" s="291"/>
      <c r="D1" s="29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5"/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49" t="s">
        <v>257</v>
      </c>
      <c r="B3" s="49" t="s">
        <v>171</v>
      </c>
      <c r="C3" s="514" t="s">
        <v>258</v>
      </c>
      <c r="D3" s="29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509" t="s">
        <v>260</v>
      </c>
      <c r="D4" s="2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65">
        <f t="shared" ref="A5:A16" si="0">A4+1</f>
        <v>46128</v>
      </c>
      <c r="B5" s="95" t="s">
        <v>350</v>
      </c>
      <c r="C5" s="540" t="s">
        <v>351</v>
      </c>
      <c r="D5" s="29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52">
        <f t="shared" si="0"/>
        <v>46129</v>
      </c>
      <c r="B6" s="53" t="s">
        <v>350</v>
      </c>
      <c r="C6" s="512" t="s">
        <v>352</v>
      </c>
      <c r="D6" s="29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65">
        <f t="shared" si="0"/>
        <v>46130</v>
      </c>
      <c r="B7" s="95" t="s">
        <v>350</v>
      </c>
      <c r="C7" s="540" t="s">
        <v>353</v>
      </c>
      <c r="D7" s="29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52">
        <f t="shared" si="0"/>
        <v>46131</v>
      </c>
      <c r="B8" s="53" t="s">
        <v>350</v>
      </c>
      <c r="C8" s="512" t="s">
        <v>354</v>
      </c>
      <c r="D8" s="29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96">
        <f t="shared" si="0"/>
        <v>46132</v>
      </c>
      <c r="B9" s="95" t="s">
        <v>350</v>
      </c>
      <c r="C9" s="541" t="s">
        <v>355</v>
      </c>
      <c r="D9" s="298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52">
        <f t="shared" si="0"/>
        <v>46133</v>
      </c>
      <c r="B10" s="53" t="s">
        <v>350</v>
      </c>
      <c r="C10" s="512" t="s">
        <v>356</v>
      </c>
      <c r="D10" s="298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65">
        <f t="shared" si="0"/>
        <v>46134</v>
      </c>
      <c r="B11" s="95" t="s">
        <v>350</v>
      </c>
      <c r="C11" s="540" t="s">
        <v>357</v>
      </c>
      <c r="D11" s="298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52">
        <f t="shared" si="0"/>
        <v>46135</v>
      </c>
      <c r="B12" s="53" t="s">
        <v>350</v>
      </c>
      <c r="C12" s="512" t="s">
        <v>358</v>
      </c>
      <c r="D12" s="29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65">
        <f t="shared" si="0"/>
        <v>46136</v>
      </c>
      <c r="B13" s="95" t="s">
        <v>350</v>
      </c>
      <c r="C13" s="540" t="s">
        <v>359</v>
      </c>
      <c r="D13" s="298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52">
        <f t="shared" si="0"/>
        <v>46137</v>
      </c>
      <c r="B14" s="53" t="s">
        <v>350</v>
      </c>
      <c r="C14" s="512" t="s">
        <v>360</v>
      </c>
      <c r="D14" s="298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65">
        <f t="shared" si="0"/>
        <v>46138</v>
      </c>
      <c r="B15" s="95" t="s">
        <v>350</v>
      </c>
      <c r="C15" s="540" t="s">
        <v>361</v>
      </c>
      <c r="D15" s="298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1">
        <f t="shared" si="0"/>
        <v>46139</v>
      </c>
      <c r="B16" s="42" t="s">
        <v>259</v>
      </c>
      <c r="C16" s="509" t="s">
        <v>285</v>
      </c>
      <c r="D16" s="298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9.1406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513" t="s">
        <v>274</v>
      </c>
      <c r="B1" s="272"/>
      <c r="C1" s="272"/>
      <c r="D1" s="27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48"/>
      <c r="B2" s="48"/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49" t="s">
        <v>257</v>
      </c>
      <c r="B3" s="49" t="s">
        <v>171</v>
      </c>
      <c r="C3" s="514" t="s">
        <v>258</v>
      </c>
      <c r="D3" s="29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509" t="s">
        <v>260</v>
      </c>
      <c r="D4" s="2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50">
        <f t="shared" ref="A5:A16" si="0">A4+1</f>
        <v>46128</v>
      </c>
      <c r="B5" s="51" t="s">
        <v>362</v>
      </c>
      <c r="C5" s="515" t="s">
        <v>363</v>
      </c>
      <c r="D5" s="29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52">
        <f t="shared" si="0"/>
        <v>46129</v>
      </c>
      <c r="B6" s="53" t="str">
        <f t="shared" ref="B6:B15" si="1">B5</f>
        <v>Palma</v>
      </c>
      <c r="C6" s="512" t="s">
        <v>364</v>
      </c>
      <c r="D6" s="29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50">
        <f t="shared" si="0"/>
        <v>46130</v>
      </c>
      <c r="B7" s="51" t="str">
        <f t="shared" si="1"/>
        <v>Palma</v>
      </c>
      <c r="C7" s="515" t="s">
        <v>365</v>
      </c>
      <c r="D7" s="29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52">
        <f t="shared" si="0"/>
        <v>46131</v>
      </c>
      <c r="B8" s="53" t="str">
        <f t="shared" si="1"/>
        <v>Palma</v>
      </c>
      <c r="C8" s="512" t="s">
        <v>366</v>
      </c>
      <c r="D8" s="29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54">
        <f t="shared" si="0"/>
        <v>46132</v>
      </c>
      <c r="B9" s="51" t="str">
        <f t="shared" si="1"/>
        <v>Palma</v>
      </c>
      <c r="C9" s="516" t="s">
        <v>367</v>
      </c>
      <c r="D9" s="298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52">
        <f t="shared" si="0"/>
        <v>46133</v>
      </c>
      <c r="B10" s="53" t="str">
        <f t="shared" si="1"/>
        <v>Palma</v>
      </c>
      <c r="C10" s="512" t="s">
        <v>368</v>
      </c>
      <c r="D10" s="298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50">
        <f t="shared" si="0"/>
        <v>46134</v>
      </c>
      <c r="B11" s="51" t="str">
        <f t="shared" si="1"/>
        <v>Palma</v>
      </c>
      <c r="C11" s="515" t="s">
        <v>369</v>
      </c>
      <c r="D11" s="298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52">
        <f t="shared" si="0"/>
        <v>46135</v>
      </c>
      <c r="B12" s="53" t="str">
        <f t="shared" si="1"/>
        <v>Palma</v>
      </c>
      <c r="C12" s="512" t="s">
        <v>370</v>
      </c>
      <c r="D12" s="29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50">
        <f t="shared" si="0"/>
        <v>46136</v>
      </c>
      <c r="B13" s="51" t="str">
        <f t="shared" si="1"/>
        <v>Palma</v>
      </c>
      <c r="C13" s="515" t="s">
        <v>371</v>
      </c>
      <c r="D13" s="298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52">
        <f t="shared" si="0"/>
        <v>46137</v>
      </c>
      <c r="B14" s="53" t="str">
        <f t="shared" si="1"/>
        <v>Palma</v>
      </c>
      <c r="C14" s="512" t="s">
        <v>372</v>
      </c>
      <c r="D14" s="298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50">
        <f t="shared" si="0"/>
        <v>46138</v>
      </c>
      <c r="B15" s="51" t="str">
        <f t="shared" si="1"/>
        <v>Palma</v>
      </c>
      <c r="C15" s="515" t="s">
        <v>373</v>
      </c>
      <c r="D15" s="298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1">
        <f t="shared" si="0"/>
        <v>46139</v>
      </c>
      <c r="B16" s="42" t="s">
        <v>259</v>
      </c>
      <c r="C16" s="509" t="s">
        <v>285</v>
      </c>
      <c r="D16" s="298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00"/>
  <sheetViews>
    <sheetView workbookViewId="0"/>
  </sheetViews>
  <sheetFormatPr baseColWidth="10" defaultColWidth="14.42578125" defaultRowHeight="15" customHeight="1"/>
  <cols>
    <col min="1" max="1" width="6" customWidth="1"/>
    <col min="2" max="5" width="10.7109375" customWidth="1"/>
    <col min="6" max="6" width="28.85546875" customWidth="1"/>
    <col min="7" max="7" width="7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13"/>
      <c r="B3" s="13"/>
      <c r="C3" s="13"/>
      <c r="D3" s="13" t="s">
        <v>374</v>
      </c>
      <c r="E3" s="13"/>
      <c r="F3" s="13"/>
      <c r="G3" s="13"/>
    </row>
    <row r="4" spans="1:7">
      <c r="A4" s="13"/>
      <c r="B4" s="13"/>
      <c r="C4" s="13"/>
      <c r="D4" s="13"/>
      <c r="E4" s="13"/>
      <c r="F4" s="13"/>
      <c r="G4" s="13"/>
    </row>
    <row r="5" spans="1:7">
      <c r="A5" s="13"/>
      <c r="B5" s="13"/>
      <c r="C5" s="13"/>
      <c r="D5" s="13"/>
      <c r="E5" s="13"/>
      <c r="F5" s="13"/>
      <c r="G5" s="13"/>
    </row>
    <row r="6" spans="1:7">
      <c r="A6" s="13"/>
      <c r="B6" s="97"/>
      <c r="C6" s="97"/>
      <c r="D6" s="97"/>
      <c r="E6" s="97"/>
      <c r="F6" s="97"/>
      <c r="G6" s="13"/>
    </row>
    <row r="7" spans="1:7">
      <c r="A7" s="13"/>
      <c r="B7" s="542" t="s">
        <v>375</v>
      </c>
      <c r="C7" s="272"/>
      <c r="D7" s="272"/>
      <c r="E7" s="272"/>
      <c r="F7" s="273"/>
      <c r="G7" s="13"/>
    </row>
    <row r="8" spans="1:7">
      <c r="A8" s="13"/>
      <c r="B8" s="542" t="s">
        <v>376</v>
      </c>
      <c r="C8" s="272"/>
      <c r="D8" s="272"/>
      <c r="E8" s="272"/>
      <c r="F8" s="273"/>
      <c r="G8" s="13"/>
    </row>
    <row r="9" spans="1:7">
      <c r="A9" s="13"/>
      <c r="B9" s="13"/>
      <c r="C9" s="13"/>
      <c r="D9" s="13"/>
      <c r="E9" s="13"/>
      <c r="F9" s="13"/>
      <c r="G9" s="13"/>
    </row>
    <row r="10" spans="1:7">
      <c r="A10" s="13"/>
      <c r="B10" s="543" t="s">
        <v>377</v>
      </c>
      <c r="C10" s="273"/>
      <c r="D10" s="13"/>
      <c r="E10" s="13"/>
      <c r="F10" s="13"/>
      <c r="G10" s="13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3"/>
      <c r="B12" s="98" t="s">
        <v>378</v>
      </c>
      <c r="C12" s="13"/>
      <c r="D12" s="13"/>
      <c r="E12" s="13"/>
      <c r="F12" s="13"/>
      <c r="G12" s="13"/>
    </row>
    <row r="13" spans="1:7">
      <c r="A13" s="13"/>
      <c r="B13" s="13"/>
      <c r="C13" s="13"/>
      <c r="D13" s="13"/>
      <c r="E13" s="13"/>
      <c r="F13" s="13"/>
      <c r="G13" s="13"/>
    </row>
    <row r="14" spans="1:7">
      <c r="A14" s="13"/>
      <c r="B14" s="13" t="str">
        <f>UPPER(IF('Conf.CERT'!D36="", 'Conf.CERT'!C36 &amp; " / " &amp; 'Conf.CERT'!A36 &amp; IF('Conf.CERT'!B36="", "", " " &amp; 'Conf.CERT'!B36), 'Conf.CERT'!C36 &amp; " " &amp; 'Conf.CERT'!D36 &amp; " / " &amp; 'Conf.CERT'!A36 &amp; IF('Conf.CERT'!B36="", "", " " &amp; 'Conf.CERT'!B36)))</f>
        <v>. / .</v>
      </c>
      <c r="C14" s="13"/>
      <c r="D14" s="13"/>
      <c r="E14" s="13"/>
      <c r="F14" s="13"/>
      <c r="G14" s="13"/>
    </row>
    <row r="15" spans="1:7">
      <c r="A15" s="13"/>
      <c r="B15" s="13"/>
      <c r="C15" s="13"/>
      <c r="D15" s="13"/>
      <c r="E15" s="13"/>
      <c r="F15" s="13"/>
      <c r="G15" s="13"/>
    </row>
    <row r="16" spans="1:7">
      <c r="A16" s="13"/>
      <c r="B16" s="544" t="s">
        <v>379</v>
      </c>
      <c r="C16" s="273"/>
      <c r="D16" s="13"/>
      <c r="E16" s="13"/>
      <c r="F16" s="13"/>
      <c r="G16" s="13"/>
    </row>
    <row r="17" spans="1:7">
      <c r="A17" s="13"/>
      <c r="B17" s="13"/>
      <c r="C17" s="13"/>
      <c r="D17" s="13"/>
      <c r="E17" s="13"/>
      <c r="G17" s="13"/>
    </row>
    <row r="18" spans="1:7" ht="24.75" customHeight="1">
      <c r="A18" s="13"/>
      <c r="B18" s="99" t="s">
        <v>380</v>
      </c>
      <c r="C18" s="100"/>
      <c r="D18" s="100"/>
      <c r="E18" s="100"/>
      <c r="F18" s="101">
        <f>'Conf.CERT'!K5</f>
        <v>0</v>
      </c>
      <c r="G18" s="13"/>
    </row>
    <row r="19" spans="1:7" ht="9.75" customHeight="1">
      <c r="A19" s="13"/>
      <c r="B19" s="102" t="s">
        <v>381</v>
      </c>
      <c r="C19" s="545">
        <f>F18</f>
        <v>0</v>
      </c>
      <c r="D19" s="546"/>
      <c r="E19" s="102" t="s">
        <v>382</v>
      </c>
      <c r="F19" s="103" t="s">
        <v>383</v>
      </c>
      <c r="G19" s="13"/>
    </row>
    <row r="20" spans="1:7" ht="9.75" customHeight="1">
      <c r="A20" s="13"/>
      <c r="B20" s="102" t="s">
        <v>384</v>
      </c>
      <c r="C20" s="547" t="s">
        <v>385</v>
      </c>
      <c r="D20" s="546"/>
      <c r="E20" s="102" t="s">
        <v>386</v>
      </c>
      <c r="F20" s="103" t="s">
        <v>383</v>
      </c>
      <c r="G20" s="13"/>
    </row>
    <row r="21" spans="1:7" ht="9.75" customHeight="1">
      <c r="A21" s="13"/>
      <c r="B21" s="102" t="s">
        <v>387</v>
      </c>
      <c r="C21" s="547" t="s">
        <v>388</v>
      </c>
      <c r="D21" s="546"/>
      <c r="E21" s="102" t="s">
        <v>389</v>
      </c>
      <c r="F21" s="102" t="s">
        <v>390</v>
      </c>
      <c r="G21" s="13"/>
    </row>
    <row r="22" spans="1:7" ht="9.75" customHeight="1">
      <c r="A22" s="13"/>
      <c r="B22" s="102" t="s">
        <v>391</v>
      </c>
      <c r="C22" s="547" t="s">
        <v>392</v>
      </c>
      <c r="D22" s="546"/>
      <c r="E22" s="102" t="s">
        <v>389</v>
      </c>
      <c r="F22" s="102" t="s">
        <v>393</v>
      </c>
      <c r="G22" s="13"/>
    </row>
    <row r="23" spans="1:7" ht="19.5" customHeight="1">
      <c r="A23" s="13"/>
      <c r="B23" s="102" t="s">
        <v>394</v>
      </c>
      <c r="C23" s="547" t="s">
        <v>395</v>
      </c>
      <c r="D23" s="546"/>
      <c r="E23" s="102" t="s">
        <v>396</v>
      </c>
      <c r="F23" s="102" t="s">
        <v>397</v>
      </c>
      <c r="G23" s="13"/>
    </row>
    <row r="24" spans="1:7" ht="18.75" customHeight="1">
      <c r="A24" s="13"/>
      <c r="B24" s="102" t="s">
        <v>398</v>
      </c>
      <c r="C24" s="548" t="s">
        <v>399</v>
      </c>
      <c r="D24" s="546"/>
      <c r="E24" s="102" t="s">
        <v>400</v>
      </c>
      <c r="F24" s="103">
        <v>0.4375</v>
      </c>
      <c r="G24" s="13"/>
    </row>
    <row r="25" spans="1:7" ht="9.75" customHeight="1">
      <c r="A25" s="13"/>
      <c r="B25" s="102" t="s">
        <v>401</v>
      </c>
      <c r="C25" s="547" t="s">
        <v>402</v>
      </c>
      <c r="D25" s="546"/>
      <c r="E25" s="102" t="s">
        <v>403</v>
      </c>
      <c r="F25" s="102" t="s">
        <v>404</v>
      </c>
      <c r="G25" s="13"/>
    </row>
    <row r="26" spans="1:7" ht="9.75" customHeight="1">
      <c r="A26" s="13"/>
      <c r="B26" s="102" t="s">
        <v>405</v>
      </c>
      <c r="C26" s="547" t="s">
        <v>406</v>
      </c>
      <c r="D26" s="549"/>
      <c r="E26" s="549"/>
      <c r="F26" s="546"/>
      <c r="G26" s="13"/>
    </row>
    <row r="27" spans="1:7" ht="9.75" customHeight="1">
      <c r="A27" s="13"/>
      <c r="B27" s="102" t="s">
        <v>407</v>
      </c>
      <c r="C27" s="547" t="s">
        <v>408</v>
      </c>
      <c r="D27" s="549"/>
      <c r="E27" s="549"/>
      <c r="F27" s="546"/>
      <c r="G27" s="13"/>
    </row>
    <row r="28" spans="1:7" ht="15.75" customHeight="1">
      <c r="A28" s="13"/>
      <c r="B28" s="13"/>
      <c r="C28" s="13"/>
      <c r="D28" s="13"/>
      <c r="E28" s="13"/>
      <c r="F28" s="13"/>
      <c r="G28" s="13"/>
    </row>
    <row r="29" spans="1:7" ht="15.75" customHeight="1">
      <c r="A29" s="13"/>
      <c r="B29" s="13"/>
      <c r="C29" s="13"/>
      <c r="D29" s="13"/>
      <c r="E29" s="13"/>
      <c r="F29" s="13"/>
      <c r="G29" s="13"/>
    </row>
    <row r="30" spans="1:7" ht="9.75" customHeight="1">
      <c r="A30" s="13"/>
      <c r="B30" s="550" t="s">
        <v>409</v>
      </c>
      <c r="C30" s="272"/>
      <c r="D30" s="272"/>
      <c r="E30" s="272"/>
      <c r="F30" s="273"/>
      <c r="G30" s="13"/>
    </row>
    <row r="31" spans="1:7" ht="9.75" customHeight="1">
      <c r="A31" s="13"/>
      <c r="B31" s="550" t="s">
        <v>410</v>
      </c>
      <c r="C31" s="272"/>
      <c r="D31" s="272"/>
      <c r="E31" s="272"/>
      <c r="F31" s="273"/>
      <c r="G31" s="13"/>
    </row>
    <row r="32" spans="1:7" ht="15.75" customHeight="1">
      <c r="A32" s="13"/>
      <c r="B32" s="13"/>
      <c r="C32" s="13"/>
      <c r="D32" s="13"/>
      <c r="E32" s="13"/>
      <c r="F32" s="13"/>
      <c r="G32" s="13"/>
    </row>
    <row r="33" spans="1:7" ht="15.75" customHeight="1">
      <c r="A33" s="13"/>
      <c r="B33" s="13"/>
      <c r="C33" s="13"/>
      <c r="D33" s="13"/>
      <c r="E33" s="13"/>
      <c r="F33" s="13"/>
      <c r="G33" s="13"/>
    </row>
    <row r="34" spans="1:7" ht="9.75" customHeight="1">
      <c r="A34" s="13"/>
      <c r="B34" s="550" t="s">
        <v>411</v>
      </c>
      <c r="C34" s="272"/>
      <c r="D34" s="272"/>
      <c r="E34" s="272"/>
      <c r="F34" s="273"/>
      <c r="G34" s="13"/>
    </row>
    <row r="35" spans="1:7" ht="9.75" customHeight="1">
      <c r="A35" s="13"/>
      <c r="B35" s="550" t="s">
        <v>412</v>
      </c>
      <c r="C35" s="272"/>
      <c r="D35" s="272"/>
      <c r="E35" s="272"/>
      <c r="F35" s="273"/>
      <c r="G35" s="13"/>
    </row>
    <row r="36" spans="1:7" ht="9.75" customHeight="1">
      <c r="A36" s="13"/>
      <c r="B36" s="550" t="s">
        <v>413</v>
      </c>
      <c r="C36" s="272"/>
      <c r="D36" s="272"/>
      <c r="E36" s="272"/>
      <c r="F36" s="273"/>
      <c r="G36" s="13"/>
    </row>
    <row r="37" spans="1:7" ht="15.75" customHeight="1">
      <c r="A37" s="13"/>
      <c r="B37" s="13"/>
      <c r="C37" s="13"/>
      <c r="D37" s="13"/>
      <c r="E37" s="13"/>
      <c r="F37" s="13"/>
      <c r="G37" s="13"/>
    </row>
    <row r="38" spans="1:7" ht="15.75" customHeight="1">
      <c r="A38" s="13"/>
      <c r="B38" s="543" t="s">
        <v>414</v>
      </c>
      <c r="C38" s="272"/>
      <c r="D38" s="273"/>
      <c r="E38" s="13"/>
      <c r="F38" s="13"/>
      <c r="G38" s="13"/>
    </row>
    <row r="39" spans="1:7" ht="15.75" customHeight="1">
      <c r="A39" s="13"/>
      <c r="B39" s="13"/>
      <c r="C39" s="13"/>
      <c r="D39" s="13"/>
      <c r="E39" s="13"/>
      <c r="F39" s="13"/>
      <c r="G39" s="13"/>
    </row>
    <row r="40" spans="1:7" ht="9" customHeight="1">
      <c r="A40" s="13"/>
      <c r="B40" s="550" t="s">
        <v>415</v>
      </c>
      <c r="C40" s="272"/>
      <c r="D40" s="272"/>
      <c r="E40" s="272"/>
      <c r="F40" s="273"/>
      <c r="G40" s="13"/>
    </row>
    <row r="41" spans="1:7" ht="9.75" customHeight="1">
      <c r="A41" s="13"/>
      <c r="B41" s="550" t="s">
        <v>416</v>
      </c>
      <c r="C41" s="272"/>
      <c r="D41" s="272"/>
      <c r="E41" s="272"/>
      <c r="F41" s="273"/>
      <c r="G41" s="13"/>
    </row>
    <row r="42" spans="1:7" ht="9.75" customHeight="1">
      <c r="A42" s="13"/>
      <c r="B42" s="550" t="s">
        <v>417</v>
      </c>
      <c r="C42" s="272"/>
      <c r="D42" s="272"/>
      <c r="E42" s="272"/>
      <c r="F42" s="273"/>
      <c r="G42" s="13"/>
    </row>
    <row r="43" spans="1:7" ht="9.75" customHeight="1">
      <c r="A43" s="13"/>
      <c r="B43" s="550" t="s">
        <v>418</v>
      </c>
      <c r="C43" s="272"/>
      <c r="D43" s="272"/>
      <c r="E43" s="272"/>
      <c r="F43" s="273"/>
      <c r="G43" s="13"/>
    </row>
    <row r="44" spans="1:7" ht="9.75" customHeight="1">
      <c r="A44" s="13"/>
      <c r="B44" s="550" t="s">
        <v>419</v>
      </c>
      <c r="C44" s="272"/>
      <c r="D44" s="272"/>
      <c r="E44" s="272"/>
      <c r="F44" s="273"/>
      <c r="G44" s="13"/>
    </row>
    <row r="45" spans="1:7" ht="9.75" customHeight="1">
      <c r="A45" s="13"/>
      <c r="B45" s="550" t="s">
        <v>420</v>
      </c>
      <c r="C45" s="272"/>
      <c r="D45" s="272"/>
      <c r="E45" s="272"/>
      <c r="F45" s="273"/>
      <c r="G45" s="13"/>
    </row>
    <row r="46" spans="1:7" ht="15.75" customHeight="1">
      <c r="A46" s="13"/>
      <c r="B46" s="13"/>
      <c r="C46" s="13"/>
      <c r="D46" s="13"/>
      <c r="E46" s="13"/>
      <c r="F46" s="13"/>
      <c r="G46" s="13"/>
    </row>
    <row r="47" spans="1:7" ht="9.75" customHeight="1">
      <c r="A47" s="13"/>
      <c r="B47" s="550" t="s">
        <v>421</v>
      </c>
      <c r="C47" s="272"/>
      <c r="D47" s="272"/>
      <c r="E47" s="272"/>
      <c r="F47" s="273"/>
      <c r="G47" s="13"/>
    </row>
    <row r="48" spans="1:7" ht="9.75" customHeight="1">
      <c r="A48" s="13"/>
      <c r="B48" s="550" t="s">
        <v>422</v>
      </c>
      <c r="C48" s="272"/>
      <c r="D48" s="272"/>
      <c r="E48" s="272"/>
      <c r="F48" s="273"/>
      <c r="G48" s="13"/>
    </row>
    <row r="49" spans="1:7" ht="9.75" customHeight="1">
      <c r="A49" s="13"/>
      <c r="B49" s="550" t="s">
        <v>423</v>
      </c>
      <c r="C49" s="272"/>
      <c r="D49" s="272"/>
      <c r="E49" s="272"/>
      <c r="F49" s="273"/>
      <c r="G49" s="13"/>
    </row>
    <row r="50" spans="1:7" ht="9.75" customHeight="1">
      <c r="A50" s="13"/>
      <c r="B50" s="550" t="s">
        <v>424</v>
      </c>
      <c r="C50" s="272"/>
      <c r="D50" s="272"/>
      <c r="E50" s="272"/>
      <c r="F50" s="273"/>
      <c r="G50" s="13"/>
    </row>
    <row r="51" spans="1:7" ht="15.75" customHeight="1">
      <c r="A51" s="13"/>
      <c r="B51" s="13"/>
      <c r="C51" s="13"/>
      <c r="D51" s="13"/>
      <c r="E51" s="13"/>
      <c r="F51" s="13"/>
      <c r="G51" s="13"/>
    </row>
    <row r="52" spans="1:7" ht="9.75" customHeight="1">
      <c r="A52" s="13"/>
      <c r="B52" s="551" t="s">
        <v>425</v>
      </c>
      <c r="C52" s="272"/>
      <c r="D52" s="272"/>
      <c r="E52" s="272"/>
      <c r="F52" s="273"/>
      <c r="G52" s="13"/>
    </row>
    <row r="53" spans="1:7" ht="9.75" customHeight="1">
      <c r="A53" s="13"/>
      <c r="B53" s="551" t="s">
        <v>426</v>
      </c>
      <c r="C53" s="272"/>
      <c r="D53" s="272"/>
      <c r="E53" s="272"/>
      <c r="F53" s="273"/>
      <c r="G53" s="13"/>
    </row>
    <row r="54" spans="1:7" ht="15.75" customHeight="1">
      <c r="A54" s="13"/>
      <c r="B54" s="13"/>
      <c r="C54" s="13"/>
      <c r="D54" s="13"/>
      <c r="E54" s="13"/>
      <c r="F54" s="13"/>
      <c r="G54" s="13"/>
    </row>
    <row r="55" spans="1:7" ht="15.75" customHeight="1">
      <c r="A55" s="13"/>
      <c r="B55" s="551" t="s">
        <v>427</v>
      </c>
      <c r="C55" s="272"/>
      <c r="D55" s="272"/>
      <c r="E55" s="272"/>
      <c r="F55" s="273"/>
      <c r="G55" s="13"/>
    </row>
    <row r="56" spans="1:7" ht="15.75" customHeight="1">
      <c r="A56" s="13"/>
      <c r="B56" s="13"/>
      <c r="C56" s="13"/>
      <c r="D56" s="13"/>
      <c r="E56" s="13"/>
      <c r="F56" s="13"/>
      <c r="G56" s="13"/>
    </row>
    <row r="57" spans="1:7" ht="15.75" customHeight="1"/>
    <row r="58" spans="1:7" ht="15.75" customHeight="1"/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B41:F41"/>
    <mergeCell ref="B50:F50"/>
    <mergeCell ref="B52:F52"/>
    <mergeCell ref="B53:F53"/>
    <mergeCell ref="B55:F55"/>
    <mergeCell ref="B42:F42"/>
    <mergeCell ref="B43:F43"/>
    <mergeCell ref="B44:F44"/>
    <mergeCell ref="B45:F45"/>
    <mergeCell ref="B47:F47"/>
    <mergeCell ref="B48:F48"/>
    <mergeCell ref="B49:F49"/>
    <mergeCell ref="B34:F34"/>
    <mergeCell ref="B35:F35"/>
    <mergeCell ref="B36:F36"/>
    <mergeCell ref="B38:D38"/>
    <mergeCell ref="B40:F40"/>
    <mergeCell ref="C25:D25"/>
    <mergeCell ref="C26:F26"/>
    <mergeCell ref="C27:F27"/>
    <mergeCell ref="B30:F30"/>
    <mergeCell ref="B31:F31"/>
    <mergeCell ref="C20:D20"/>
    <mergeCell ref="C21:D21"/>
    <mergeCell ref="C22:D22"/>
    <mergeCell ref="C23:D23"/>
    <mergeCell ref="C24:D24"/>
    <mergeCell ref="B7:F7"/>
    <mergeCell ref="B8:F8"/>
    <mergeCell ref="B10:C10"/>
    <mergeCell ref="B16:C16"/>
    <mergeCell ref="C19:D19"/>
  </mergeCells>
  <pageMargins left="0.7" right="0.7" top="0.75" bottom="0.75" header="0" footer="0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000"/>
  <sheetViews>
    <sheetView workbookViewId="0"/>
  </sheetViews>
  <sheetFormatPr baseColWidth="10" defaultColWidth="14.42578125" defaultRowHeight="15" customHeight="1"/>
  <cols>
    <col min="1" max="1" width="8.42578125" customWidth="1"/>
    <col min="2" max="3" width="10.7109375" customWidth="1"/>
    <col min="4" max="4" width="14.28515625" customWidth="1"/>
    <col min="5" max="11" width="10.7109375" customWidth="1"/>
  </cols>
  <sheetData>
    <row r="1" spans="1:8">
      <c r="A1" s="13"/>
      <c r="B1" s="13"/>
      <c r="C1" s="13"/>
      <c r="D1" s="13"/>
      <c r="E1" s="13"/>
      <c r="F1" s="13"/>
      <c r="G1" s="13"/>
      <c r="H1" s="13"/>
    </row>
    <row r="2" spans="1:8">
      <c r="A2" s="13"/>
      <c r="B2" s="13"/>
      <c r="C2" s="13"/>
      <c r="D2" s="13"/>
      <c r="E2" s="13"/>
      <c r="F2" s="13"/>
      <c r="G2" s="13"/>
      <c r="H2" s="13"/>
    </row>
    <row r="3" spans="1:8">
      <c r="A3" s="13"/>
      <c r="B3" s="552" t="s">
        <v>428</v>
      </c>
      <c r="C3" s="272"/>
      <c r="D3" s="273"/>
      <c r="E3" s="13"/>
      <c r="F3" s="13"/>
      <c r="G3" s="13"/>
      <c r="H3" s="13"/>
    </row>
    <row r="4" spans="1:8">
      <c r="A4" s="13"/>
      <c r="B4" s="104"/>
      <c r="C4" s="104"/>
      <c r="D4" s="104"/>
      <c r="E4" s="104"/>
      <c r="F4" s="104"/>
      <c r="G4" s="104"/>
      <c r="H4" s="13"/>
    </row>
    <row r="5" spans="1:8">
      <c r="A5" s="13"/>
      <c r="B5" s="553" t="s">
        <v>429</v>
      </c>
      <c r="C5" s="272"/>
      <c r="D5" s="273"/>
      <c r="E5" s="104"/>
      <c r="F5" s="104"/>
      <c r="G5" s="104"/>
      <c r="H5" s="13"/>
    </row>
    <row r="6" spans="1:8">
      <c r="A6" s="13"/>
      <c r="B6" s="554" t="s">
        <v>430</v>
      </c>
      <c r="C6" s="272"/>
      <c r="D6" s="273"/>
      <c r="E6" s="104"/>
      <c r="F6" s="104"/>
      <c r="G6" s="104"/>
      <c r="H6" s="13"/>
    </row>
    <row r="7" spans="1:8">
      <c r="A7" s="13"/>
      <c r="B7" s="105"/>
      <c r="C7" s="105"/>
      <c r="D7" s="105"/>
      <c r="E7" s="105"/>
      <c r="F7" s="105"/>
      <c r="G7" s="105"/>
      <c r="H7" s="13"/>
    </row>
    <row r="8" spans="1:8">
      <c r="A8" s="13"/>
      <c r="B8" s="106" t="s">
        <v>431</v>
      </c>
      <c r="C8" s="555" t="s">
        <v>432</v>
      </c>
      <c r="D8" s="273"/>
      <c r="E8" s="106" t="s">
        <v>433</v>
      </c>
      <c r="F8" s="106" t="s">
        <v>434</v>
      </c>
      <c r="G8" s="106" t="s">
        <v>435</v>
      </c>
      <c r="H8" s="13"/>
    </row>
    <row r="9" spans="1:8" ht="18.75">
      <c r="A9" s="13"/>
      <c r="B9" s="107" t="s">
        <v>436</v>
      </c>
      <c r="C9" s="556">
        <f>'Conf.CERT'!B5+2</f>
        <v>46129</v>
      </c>
      <c r="D9" s="273"/>
      <c r="E9" s="108" t="s">
        <v>437</v>
      </c>
      <c r="F9" s="109">
        <f>'Conf.CERT'!C104+'Conf.CERT'!C107</f>
        <v>1</v>
      </c>
      <c r="G9" s="107" t="s">
        <v>438</v>
      </c>
      <c r="H9" s="13"/>
    </row>
    <row r="10" spans="1:8" ht="9" customHeight="1">
      <c r="A10" s="13"/>
      <c r="B10" s="13"/>
      <c r="C10" s="13"/>
      <c r="D10" s="13"/>
      <c r="E10" s="13"/>
      <c r="F10" s="13"/>
      <c r="G10" s="13"/>
      <c r="H10" s="13"/>
    </row>
    <row r="11" spans="1:8" ht="18" customHeight="1">
      <c r="A11" s="13"/>
      <c r="B11" s="557" t="s">
        <v>439</v>
      </c>
      <c r="C11" s="272"/>
      <c r="D11" s="273"/>
      <c r="E11" s="13"/>
      <c r="F11" s="13"/>
      <c r="G11" s="13"/>
      <c r="H11" s="13"/>
    </row>
    <row r="12" spans="1:8" ht="9.75" customHeight="1">
      <c r="A12" s="13"/>
      <c r="B12" s="110"/>
      <c r="C12" s="110"/>
      <c r="D12" s="110"/>
      <c r="E12" s="13"/>
      <c r="F12" s="13"/>
      <c r="G12" s="13"/>
      <c r="H12" s="13"/>
    </row>
    <row r="13" spans="1:8">
      <c r="A13" s="13"/>
      <c r="B13" s="558" t="str">
        <f>'Conf.CERT'!B14</f>
        <v>Agencia de Viajes Latin American Tours SAS (901522426-2) Medellin Cr 74 48 37 loc 325 reservas@latinamericantours.com.co</v>
      </c>
      <c r="C13" s="272"/>
      <c r="D13" s="273"/>
      <c r="E13" s="13"/>
      <c r="F13" s="13"/>
      <c r="G13" s="13"/>
      <c r="H13" s="13"/>
    </row>
    <row r="14" spans="1:8">
      <c r="A14" s="13"/>
      <c r="B14" s="559" t="str">
        <f>'Conf.CERT'!B17</f>
        <v>n/a</v>
      </c>
      <c r="C14" s="272"/>
      <c r="D14" s="273"/>
      <c r="E14" s="13"/>
      <c r="F14" s="13"/>
      <c r="G14" s="13"/>
      <c r="H14" s="13"/>
    </row>
    <row r="15" spans="1:8" ht="16.5" customHeight="1">
      <c r="A15" s="13"/>
      <c r="B15" s="560" t="str">
        <f>'Conf.CERT'!B16</f>
        <v>n/a</v>
      </c>
      <c r="C15" s="273"/>
      <c r="D15" s="111"/>
      <c r="E15" s="13"/>
      <c r="F15" s="13"/>
      <c r="G15" s="13"/>
      <c r="H15" s="13"/>
    </row>
    <row r="16" spans="1:8" ht="9.75" customHeight="1">
      <c r="A16" s="13"/>
      <c r="B16" s="112"/>
      <c r="C16" s="112"/>
      <c r="D16" s="111"/>
      <c r="E16" s="13"/>
      <c r="F16" s="13"/>
      <c r="G16" s="13"/>
      <c r="H16" s="13"/>
    </row>
    <row r="17" spans="1:8" ht="18" customHeight="1">
      <c r="A17" s="13"/>
      <c r="B17" s="557" t="s">
        <v>440</v>
      </c>
      <c r="C17" s="272"/>
      <c r="D17" s="273"/>
      <c r="E17" s="13"/>
      <c r="F17" s="13"/>
      <c r="G17" s="13"/>
      <c r="H17" s="13"/>
    </row>
    <row r="18" spans="1:8" ht="9.75" customHeight="1">
      <c r="A18" s="13"/>
      <c r="B18" s="113"/>
      <c r="C18" s="113"/>
      <c r="D18" s="113"/>
      <c r="E18" s="13"/>
      <c r="F18" s="13"/>
      <c r="G18" s="13"/>
      <c r="H18" s="13"/>
    </row>
    <row r="19" spans="1:8">
      <c r="A19" s="13"/>
      <c r="B19" s="558" t="s">
        <v>441</v>
      </c>
      <c r="C19" s="272"/>
      <c r="D19" s="273"/>
      <c r="E19" s="13"/>
      <c r="F19" s="13"/>
      <c r="G19" s="13"/>
      <c r="H19" s="13"/>
    </row>
    <row r="20" spans="1:8">
      <c r="A20" s="13"/>
      <c r="B20" s="560" t="s">
        <v>442</v>
      </c>
      <c r="C20" s="273"/>
      <c r="D20" s="13"/>
      <c r="E20" s="13"/>
      <c r="F20" s="13"/>
      <c r="G20" s="13"/>
      <c r="H20" s="13"/>
    </row>
    <row r="21" spans="1:8" ht="9.75" customHeight="1">
      <c r="A21" s="13"/>
      <c r="B21" s="13"/>
      <c r="C21" s="13"/>
      <c r="D21" s="13"/>
      <c r="E21" s="13"/>
      <c r="F21" s="13"/>
      <c r="G21" s="13"/>
      <c r="H21" s="13"/>
    </row>
    <row r="22" spans="1:8" ht="18" customHeight="1">
      <c r="A22" s="13"/>
      <c r="B22" s="557" t="s">
        <v>443</v>
      </c>
      <c r="C22" s="272"/>
      <c r="D22" s="273"/>
      <c r="E22" s="13"/>
      <c r="F22" s="13"/>
      <c r="G22" s="13"/>
      <c r="H22" s="13"/>
    </row>
    <row r="23" spans="1:8" ht="9.75" customHeight="1">
      <c r="A23" s="13"/>
      <c r="B23" s="13"/>
      <c r="C23" s="13"/>
      <c r="D23" s="13"/>
      <c r="E23" s="13"/>
      <c r="F23" s="13"/>
      <c r="G23" s="13"/>
      <c r="H23" s="13"/>
    </row>
    <row r="24" spans="1:8" ht="15.75" customHeight="1">
      <c r="A24" s="13"/>
      <c r="B24" s="561" t="s">
        <v>444</v>
      </c>
      <c r="C24" s="273"/>
      <c r="D24" s="13"/>
      <c r="E24" s="13"/>
      <c r="F24" s="13"/>
      <c r="G24" s="13"/>
      <c r="H24" s="13"/>
    </row>
    <row r="25" spans="1:8" ht="9.75" customHeight="1">
      <c r="A25" s="13"/>
      <c r="B25" s="13"/>
      <c r="C25" s="13"/>
      <c r="D25" s="13"/>
      <c r="E25" s="13"/>
      <c r="F25" s="13"/>
      <c r="G25" s="13"/>
      <c r="H25" s="13"/>
    </row>
    <row r="26" spans="1:8" ht="18" customHeight="1">
      <c r="A26" s="13"/>
      <c r="B26" s="557" t="s">
        <v>445</v>
      </c>
      <c r="C26" s="272"/>
      <c r="D26" s="273"/>
      <c r="E26" s="114"/>
      <c r="F26" s="114"/>
      <c r="G26" s="114"/>
      <c r="H26" s="13"/>
    </row>
    <row r="27" spans="1:8" ht="9.75" customHeight="1">
      <c r="A27" s="13"/>
      <c r="B27" s="13"/>
      <c r="C27" s="13"/>
      <c r="D27" s="13"/>
      <c r="E27" s="13"/>
      <c r="F27" s="13"/>
      <c r="G27" s="13"/>
      <c r="H27" s="13"/>
    </row>
    <row r="28" spans="1:8" ht="15.75" customHeight="1">
      <c r="A28" s="13"/>
      <c r="B28" s="562" t="s">
        <v>446</v>
      </c>
      <c r="C28" s="272"/>
      <c r="D28" s="272"/>
      <c r="E28" s="272"/>
      <c r="F28" s="272"/>
      <c r="G28" s="273"/>
      <c r="H28" s="13"/>
    </row>
    <row r="29" spans="1:8" ht="15.75" customHeight="1">
      <c r="A29" s="13"/>
      <c r="B29" s="310" t="s">
        <v>447</v>
      </c>
      <c r="C29" s="272"/>
      <c r="D29" s="272"/>
      <c r="E29" s="272"/>
      <c r="F29" s="272"/>
      <c r="G29" s="273"/>
      <c r="H29" s="13"/>
    </row>
    <row r="30" spans="1:8" ht="15.75" customHeight="1">
      <c r="A30" s="13"/>
      <c r="B30" s="562" t="s">
        <v>448</v>
      </c>
      <c r="C30" s="272"/>
      <c r="D30" s="272"/>
      <c r="E30" s="272"/>
      <c r="F30" s="272"/>
      <c r="G30" s="273"/>
      <c r="H30" s="13"/>
    </row>
    <row r="31" spans="1:8" ht="15.75" customHeight="1">
      <c r="A31" s="13"/>
      <c r="B31" s="115" t="s">
        <v>449</v>
      </c>
      <c r="C31" s="116"/>
      <c r="D31" s="116"/>
      <c r="E31" s="116"/>
      <c r="F31" s="116"/>
      <c r="G31" s="116"/>
      <c r="H31" s="13"/>
    </row>
    <row r="32" spans="1:8" ht="9.75" customHeight="1">
      <c r="A32" s="13"/>
      <c r="B32" s="563"/>
      <c r="C32" s="272"/>
      <c r="D32" s="272"/>
      <c r="E32" s="272"/>
      <c r="F32" s="272"/>
      <c r="G32" s="273"/>
      <c r="H32" s="13"/>
    </row>
    <row r="33" spans="1:8" ht="15.75" customHeight="1">
      <c r="A33" s="13"/>
      <c r="B33" s="564" t="s">
        <v>450</v>
      </c>
      <c r="C33" s="272"/>
      <c r="D33" s="272"/>
      <c r="E33" s="272"/>
      <c r="F33" s="272"/>
      <c r="G33" s="273"/>
      <c r="H33" s="13"/>
    </row>
    <row r="34" spans="1:8" ht="15.75" customHeight="1">
      <c r="A34" s="13"/>
      <c r="B34" s="563" t="s">
        <v>451</v>
      </c>
      <c r="C34" s="272"/>
      <c r="D34" s="272"/>
      <c r="E34" s="272"/>
      <c r="F34" s="272"/>
      <c r="G34" s="273"/>
      <c r="H34" s="13"/>
    </row>
    <row r="35" spans="1:8" ht="15.75" customHeight="1">
      <c r="A35" s="13"/>
      <c r="B35" s="563" t="s">
        <v>452</v>
      </c>
      <c r="C35" s="272"/>
      <c r="D35" s="272"/>
      <c r="E35" s="272"/>
      <c r="F35" s="272"/>
      <c r="G35" s="273"/>
      <c r="H35" s="13"/>
    </row>
    <row r="36" spans="1:8" ht="9.75" customHeight="1">
      <c r="A36" s="13"/>
      <c r="B36" s="563"/>
      <c r="C36" s="272"/>
      <c r="D36" s="272"/>
      <c r="E36" s="272"/>
      <c r="F36" s="272"/>
      <c r="G36" s="273"/>
      <c r="H36" s="13"/>
    </row>
    <row r="37" spans="1:8" ht="15.75" customHeight="1">
      <c r="A37" s="13"/>
      <c r="B37" s="563" t="s">
        <v>453</v>
      </c>
      <c r="C37" s="272"/>
      <c r="D37" s="272"/>
      <c r="E37" s="272"/>
      <c r="F37" s="272"/>
      <c r="G37" s="273"/>
      <c r="H37" s="13"/>
    </row>
    <row r="38" spans="1:8" ht="15.75" customHeight="1">
      <c r="A38" s="13"/>
      <c r="B38" s="563" t="s">
        <v>454</v>
      </c>
      <c r="C38" s="272"/>
      <c r="D38" s="272"/>
      <c r="E38" s="272"/>
      <c r="F38" s="272"/>
      <c r="G38" s="273"/>
      <c r="H38" s="13"/>
    </row>
    <row r="39" spans="1:8" ht="15.75" customHeight="1">
      <c r="A39" s="13"/>
      <c r="B39" s="563" t="s">
        <v>455</v>
      </c>
      <c r="C39" s="272"/>
      <c r="D39" s="272"/>
      <c r="E39" s="272"/>
      <c r="F39" s="272"/>
      <c r="G39" s="273"/>
      <c r="H39" s="13"/>
    </row>
    <row r="40" spans="1:8" ht="9.75" customHeight="1">
      <c r="A40" s="13"/>
      <c r="B40" s="13"/>
      <c r="C40" s="13"/>
      <c r="D40" s="13"/>
      <c r="E40" s="13"/>
      <c r="F40" s="13"/>
      <c r="G40" s="13"/>
      <c r="H40" s="13"/>
    </row>
    <row r="41" spans="1:8" ht="15.75" customHeight="1">
      <c r="A41" s="13"/>
      <c r="B41" s="565" t="s">
        <v>456</v>
      </c>
      <c r="C41" s="273"/>
      <c r="D41" s="13"/>
      <c r="E41" s="13"/>
      <c r="F41" s="13"/>
      <c r="G41" s="13"/>
      <c r="H41" s="13"/>
    </row>
    <row r="42" spans="1:8" ht="15.75" customHeight="1">
      <c r="A42" s="13"/>
      <c r="B42" s="563" t="s">
        <v>457</v>
      </c>
      <c r="C42" s="272"/>
      <c r="D42" s="272"/>
      <c r="E42" s="272"/>
      <c r="F42" s="272"/>
      <c r="G42" s="273"/>
      <c r="H42" s="13"/>
    </row>
    <row r="43" spans="1:8" ht="9.75" customHeight="1">
      <c r="A43" s="13"/>
      <c r="B43" s="116"/>
      <c r="C43" s="116"/>
      <c r="D43" s="116"/>
      <c r="E43" s="116"/>
      <c r="F43" s="116"/>
      <c r="G43" s="116"/>
      <c r="H43" s="13"/>
    </row>
    <row r="44" spans="1:8" ht="15.75" customHeight="1">
      <c r="A44" s="13"/>
      <c r="B44" s="563" t="s">
        <v>458</v>
      </c>
      <c r="C44" s="272"/>
      <c r="D44" s="272"/>
      <c r="E44" s="272"/>
      <c r="F44" s="272"/>
      <c r="G44" s="273"/>
      <c r="H44" s="13"/>
    </row>
    <row r="45" spans="1:8" ht="9.75" customHeight="1">
      <c r="A45" s="13"/>
      <c r="B45" s="13"/>
      <c r="C45" s="13"/>
      <c r="D45" s="13"/>
      <c r="E45" s="13"/>
      <c r="F45" s="13"/>
      <c r="G45" s="13"/>
      <c r="H45" s="13"/>
    </row>
    <row r="46" spans="1:8" ht="15.75" customHeight="1">
      <c r="A46" s="13"/>
      <c r="B46" s="566" t="s">
        <v>459</v>
      </c>
      <c r="C46" s="567"/>
      <c r="D46" s="567"/>
      <c r="E46" s="567"/>
      <c r="F46" s="567"/>
      <c r="G46" s="568"/>
      <c r="H46" s="117"/>
    </row>
    <row r="47" spans="1:8" ht="15.75" customHeight="1">
      <c r="A47" s="13"/>
      <c r="B47" s="569" t="s">
        <v>460</v>
      </c>
      <c r="C47" s="272"/>
      <c r="D47" s="272"/>
      <c r="E47" s="272"/>
      <c r="F47" s="272"/>
      <c r="G47" s="273"/>
      <c r="H47" s="118"/>
    </row>
    <row r="48" spans="1:8" ht="15.75" customHeight="1">
      <c r="A48" s="13"/>
      <c r="B48" s="570" t="s">
        <v>461</v>
      </c>
      <c r="C48" s="272"/>
      <c r="D48" s="272"/>
      <c r="E48" s="272"/>
      <c r="F48" s="272"/>
      <c r="G48" s="273"/>
      <c r="H48" s="117"/>
    </row>
    <row r="49" spans="1:8" ht="15.75" customHeight="1">
      <c r="A49" s="13"/>
      <c r="B49" s="569" t="s">
        <v>462</v>
      </c>
      <c r="C49" s="272"/>
      <c r="D49" s="272"/>
      <c r="E49" s="272"/>
      <c r="F49" s="272"/>
      <c r="G49" s="273"/>
      <c r="H49" s="118"/>
    </row>
    <row r="50" spans="1:8" ht="15.75" customHeight="1">
      <c r="A50" s="13"/>
      <c r="B50" s="570" t="s">
        <v>463</v>
      </c>
      <c r="C50" s="272"/>
      <c r="D50" s="272"/>
      <c r="E50" s="272"/>
      <c r="F50" s="272"/>
      <c r="G50" s="273"/>
      <c r="H50" s="117"/>
    </row>
    <row r="51" spans="1:8" ht="15.75" customHeight="1">
      <c r="A51" s="13"/>
      <c r="B51" s="117"/>
      <c r="C51" s="117"/>
      <c r="D51" s="117"/>
      <c r="E51" s="117"/>
      <c r="F51" s="117"/>
      <c r="G51" s="117"/>
      <c r="H51" s="117"/>
    </row>
    <row r="52" spans="1:8" ht="15.75" customHeight="1">
      <c r="A52" s="13"/>
      <c r="B52" s="570" t="s">
        <v>464</v>
      </c>
      <c r="C52" s="272"/>
      <c r="D52" s="272"/>
      <c r="E52" s="272"/>
      <c r="F52" s="272"/>
      <c r="G52" s="273"/>
      <c r="H52" s="117"/>
    </row>
    <row r="53" spans="1:8" ht="15.75" customHeight="1">
      <c r="A53" s="119"/>
      <c r="B53" s="119"/>
      <c r="C53" s="119"/>
      <c r="D53" s="119"/>
      <c r="E53" s="119"/>
      <c r="F53" s="119"/>
      <c r="G53" s="119"/>
      <c r="H53" s="119"/>
    </row>
    <row r="54" spans="1:8" ht="15.75" customHeight="1">
      <c r="A54" s="119"/>
      <c r="B54" s="119"/>
      <c r="C54" s="119"/>
      <c r="D54" s="119"/>
      <c r="E54" s="119"/>
      <c r="F54" s="119"/>
      <c r="G54" s="119"/>
      <c r="H54" s="119"/>
    </row>
    <row r="55" spans="1:8" ht="15.75" customHeight="1">
      <c r="A55" s="119"/>
      <c r="B55" s="571" t="s">
        <v>428</v>
      </c>
      <c r="C55" s="272"/>
      <c r="D55" s="273"/>
      <c r="E55" s="119"/>
      <c r="F55" s="119"/>
      <c r="G55" s="119"/>
      <c r="H55" s="119"/>
    </row>
    <row r="56" spans="1:8" ht="15.75" customHeight="1">
      <c r="A56" s="119"/>
      <c r="B56" s="120"/>
      <c r="C56" s="120"/>
      <c r="D56" s="120"/>
      <c r="E56" s="120"/>
      <c r="F56" s="120"/>
      <c r="G56" s="120"/>
      <c r="H56" s="119"/>
    </row>
    <row r="57" spans="1:8" ht="15.75" customHeight="1">
      <c r="A57" s="119"/>
      <c r="B57" s="553" t="s">
        <v>429</v>
      </c>
      <c r="C57" s="272"/>
      <c r="D57" s="273"/>
      <c r="E57" s="120"/>
      <c r="F57" s="120"/>
      <c r="G57" s="120"/>
      <c r="H57" s="119"/>
    </row>
    <row r="58" spans="1:8" ht="15.75" customHeight="1">
      <c r="A58" s="119"/>
      <c r="B58" s="554" t="s">
        <v>465</v>
      </c>
      <c r="C58" s="272"/>
      <c r="D58" s="272"/>
      <c r="E58" s="272"/>
      <c r="F58" s="273"/>
      <c r="G58" s="120"/>
      <c r="H58" s="119"/>
    </row>
    <row r="59" spans="1:8" ht="15.75" customHeight="1">
      <c r="A59" s="119"/>
      <c r="B59" s="121"/>
      <c r="C59" s="121"/>
      <c r="D59" s="121"/>
      <c r="E59" s="121"/>
      <c r="F59" s="121"/>
      <c r="G59" s="121"/>
      <c r="H59" s="119"/>
    </row>
    <row r="60" spans="1:8" ht="15.75" customHeight="1">
      <c r="A60" s="119"/>
      <c r="B60" s="122" t="s">
        <v>431</v>
      </c>
      <c r="C60" s="572" t="s">
        <v>432</v>
      </c>
      <c r="D60" s="273"/>
      <c r="E60" s="122" t="s">
        <v>433</v>
      </c>
      <c r="F60" s="122" t="s">
        <v>434</v>
      </c>
      <c r="G60" s="122" t="s">
        <v>435</v>
      </c>
      <c r="H60" s="119"/>
    </row>
    <row r="61" spans="1:8" ht="15.75" customHeight="1">
      <c r="A61" s="119"/>
      <c r="B61" s="123" t="s">
        <v>466</v>
      </c>
      <c r="C61" s="573">
        <f>C9+1</f>
        <v>46130</v>
      </c>
      <c r="D61" s="273"/>
      <c r="E61" s="124" t="s">
        <v>467</v>
      </c>
      <c r="F61" s="125">
        <f>F9</f>
        <v>1</v>
      </c>
      <c r="G61" s="123" t="s">
        <v>468</v>
      </c>
      <c r="H61" s="119"/>
    </row>
    <row r="62" spans="1:8" ht="9.75" customHeight="1">
      <c r="A62" s="119"/>
      <c r="B62" s="119"/>
      <c r="C62" s="119"/>
      <c r="D62" s="119"/>
      <c r="E62" s="119"/>
      <c r="F62" s="119"/>
      <c r="G62" s="119"/>
      <c r="H62" s="119"/>
    </row>
    <row r="63" spans="1:8" ht="18" customHeight="1">
      <c r="A63" s="119"/>
      <c r="B63" s="557" t="s">
        <v>439</v>
      </c>
      <c r="C63" s="272"/>
      <c r="D63" s="273"/>
      <c r="E63" s="119"/>
      <c r="F63" s="119"/>
      <c r="G63" s="119"/>
      <c r="H63" s="119"/>
    </row>
    <row r="64" spans="1:8" ht="9.75" customHeight="1">
      <c r="A64" s="119"/>
      <c r="B64" s="126"/>
      <c r="C64" s="126"/>
      <c r="D64" s="126"/>
      <c r="E64" s="119"/>
      <c r="F64" s="119"/>
      <c r="G64" s="119"/>
      <c r="H64" s="119"/>
    </row>
    <row r="65" spans="1:8" ht="15.75" customHeight="1">
      <c r="A65" s="119"/>
      <c r="B65" s="558" t="str">
        <f t="shared" ref="B65:B67" si="0">B13</f>
        <v>Agencia de Viajes Latin American Tours SAS (901522426-2) Medellin Cr 74 48 37 loc 325 reservas@latinamericantours.com.co</v>
      </c>
      <c r="C65" s="272"/>
      <c r="D65" s="273"/>
      <c r="E65" s="119"/>
      <c r="F65" s="119"/>
      <c r="G65" s="119"/>
      <c r="H65" s="119"/>
    </row>
    <row r="66" spans="1:8" ht="15.75" customHeight="1">
      <c r="A66" s="119"/>
      <c r="B66" s="559" t="str">
        <f t="shared" si="0"/>
        <v>n/a</v>
      </c>
      <c r="C66" s="272"/>
      <c r="D66" s="273"/>
      <c r="E66" s="119"/>
      <c r="F66" s="119"/>
      <c r="G66" s="119"/>
      <c r="H66" s="119"/>
    </row>
    <row r="67" spans="1:8" ht="15.75" customHeight="1">
      <c r="B67" s="560" t="str">
        <f t="shared" si="0"/>
        <v>n/a</v>
      </c>
      <c r="C67" s="273"/>
      <c r="D67" s="127"/>
      <c r="E67" s="119"/>
      <c r="F67" s="119"/>
      <c r="G67" s="119"/>
      <c r="H67" s="119"/>
    </row>
    <row r="68" spans="1:8" ht="9.75" customHeight="1">
      <c r="A68" s="119"/>
      <c r="B68" s="128"/>
      <c r="C68" s="128"/>
      <c r="D68" s="127"/>
      <c r="E68" s="119"/>
      <c r="F68" s="119"/>
      <c r="G68" s="119"/>
      <c r="H68" s="119"/>
    </row>
    <row r="69" spans="1:8" ht="18" customHeight="1">
      <c r="A69" s="119"/>
      <c r="B69" s="557" t="s">
        <v>440</v>
      </c>
      <c r="C69" s="272"/>
      <c r="D69" s="273"/>
      <c r="E69" s="119"/>
      <c r="F69" s="119"/>
      <c r="G69" s="119"/>
      <c r="H69" s="119"/>
    </row>
    <row r="70" spans="1:8" ht="9.75" customHeight="1">
      <c r="A70" s="119"/>
      <c r="B70" s="129"/>
      <c r="C70" s="129"/>
      <c r="D70" s="129"/>
      <c r="E70" s="119"/>
      <c r="F70" s="119"/>
      <c r="G70" s="119"/>
      <c r="H70" s="119"/>
    </row>
    <row r="71" spans="1:8" ht="15.75" customHeight="1">
      <c r="B71" s="574" t="s">
        <v>469</v>
      </c>
      <c r="C71" s="272"/>
      <c r="D71" s="273"/>
      <c r="E71" s="119"/>
      <c r="F71" s="119"/>
      <c r="G71" s="119"/>
      <c r="H71" s="119"/>
    </row>
    <row r="72" spans="1:8" ht="15.75" customHeight="1">
      <c r="A72" s="119"/>
      <c r="B72" s="575" t="s">
        <v>470</v>
      </c>
      <c r="C72" s="273"/>
      <c r="D72" s="119"/>
      <c r="E72" s="119"/>
      <c r="F72" s="119"/>
      <c r="G72" s="119"/>
      <c r="H72" s="119"/>
    </row>
    <row r="73" spans="1:8" ht="9.75" customHeight="1">
      <c r="A73" s="119"/>
      <c r="B73" s="119"/>
      <c r="C73" s="119"/>
      <c r="D73" s="119"/>
      <c r="E73" s="119"/>
      <c r="F73" s="119"/>
      <c r="G73" s="119"/>
      <c r="H73" s="119"/>
    </row>
    <row r="74" spans="1:8" ht="18" customHeight="1">
      <c r="A74" s="119"/>
      <c r="B74" s="576" t="s">
        <v>443</v>
      </c>
      <c r="C74" s="272"/>
      <c r="D74" s="273"/>
      <c r="E74" s="119"/>
      <c r="F74" s="119"/>
      <c r="G74" s="119"/>
      <c r="H74" s="119"/>
    </row>
    <row r="75" spans="1:8" ht="9.75" customHeight="1">
      <c r="A75" s="119"/>
      <c r="B75" s="119"/>
      <c r="C75" s="119"/>
      <c r="D75" s="119"/>
      <c r="E75" s="119"/>
      <c r="F75" s="119"/>
      <c r="G75" s="119"/>
      <c r="H75" s="119"/>
    </row>
    <row r="76" spans="1:8" ht="7.5" customHeight="1">
      <c r="A76" s="119"/>
      <c r="B76" s="577" t="s">
        <v>471</v>
      </c>
      <c r="C76" s="272"/>
      <c r="D76" s="273"/>
      <c r="E76" s="119"/>
      <c r="F76" s="119"/>
      <c r="G76" s="119"/>
      <c r="H76" s="119"/>
    </row>
    <row r="77" spans="1:8" ht="9.75" customHeight="1">
      <c r="A77" s="119"/>
      <c r="B77" s="119"/>
      <c r="C77" s="119"/>
      <c r="D77" s="119"/>
      <c r="E77" s="119"/>
      <c r="F77" s="119"/>
      <c r="G77" s="119"/>
      <c r="H77" s="119"/>
    </row>
    <row r="78" spans="1:8" ht="18" customHeight="1">
      <c r="A78" s="119"/>
      <c r="B78" s="576" t="s">
        <v>445</v>
      </c>
      <c r="C78" s="272"/>
      <c r="D78" s="273"/>
      <c r="E78" s="130"/>
      <c r="F78" s="130"/>
      <c r="G78" s="130"/>
      <c r="H78" s="119"/>
    </row>
    <row r="79" spans="1:8" ht="15.75" customHeight="1">
      <c r="A79" s="119"/>
      <c r="B79" s="119"/>
      <c r="C79" s="119"/>
      <c r="D79" s="119"/>
      <c r="E79" s="119"/>
      <c r="F79" s="119"/>
      <c r="G79" s="119"/>
      <c r="H79" s="119"/>
    </row>
    <row r="80" spans="1:8" ht="7.5" customHeight="1">
      <c r="A80" s="119"/>
      <c r="B80" s="578" t="s">
        <v>472</v>
      </c>
      <c r="C80" s="272"/>
      <c r="D80" s="272"/>
      <c r="E80" s="272"/>
      <c r="F80" s="272"/>
      <c r="G80" s="273"/>
      <c r="H80" s="119"/>
    </row>
    <row r="81" spans="1:8" ht="15.75" customHeight="1">
      <c r="A81" s="119"/>
      <c r="B81" s="574" t="s">
        <v>473</v>
      </c>
      <c r="C81" s="272"/>
      <c r="D81" s="272"/>
      <c r="E81" s="272"/>
      <c r="F81" s="272"/>
      <c r="G81" s="273"/>
      <c r="H81" s="119"/>
    </row>
    <row r="82" spans="1:8" ht="15.75" customHeight="1">
      <c r="A82" s="119"/>
      <c r="B82" s="579" t="s">
        <v>474</v>
      </c>
      <c r="C82" s="272"/>
      <c r="D82" s="272"/>
      <c r="E82" s="272"/>
      <c r="F82" s="272"/>
      <c r="G82" s="273"/>
      <c r="H82" s="119"/>
    </row>
    <row r="83" spans="1:8" ht="15.75" customHeight="1">
      <c r="A83" s="119"/>
      <c r="B83" s="131" t="s">
        <v>475</v>
      </c>
      <c r="C83" s="131"/>
      <c r="D83" s="132"/>
      <c r="E83" s="132"/>
      <c r="F83" s="132"/>
      <c r="G83" s="132"/>
      <c r="H83" s="119"/>
    </row>
    <row r="84" spans="1:8" ht="15.75" customHeight="1">
      <c r="A84" s="119"/>
      <c r="B84" s="580"/>
      <c r="C84" s="272"/>
      <c r="D84" s="272"/>
      <c r="E84" s="272"/>
      <c r="F84" s="272"/>
      <c r="G84" s="273"/>
      <c r="H84" s="119"/>
    </row>
    <row r="85" spans="1:8" ht="15.75" customHeight="1">
      <c r="A85" s="119"/>
      <c r="B85" s="580" t="s">
        <v>476</v>
      </c>
      <c r="C85" s="272"/>
      <c r="D85" s="272"/>
      <c r="E85" s="272"/>
      <c r="F85" s="272"/>
      <c r="G85" s="273"/>
      <c r="H85" s="119"/>
    </row>
    <row r="86" spans="1:8" ht="15.75" customHeight="1">
      <c r="A86" s="119"/>
      <c r="B86" s="580" t="s">
        <v>477</v>
      </c>
      <c r="C86" s="272"/>
      <c r="D86" s="272"/>
      <c r="E86" s="272"/>
      <c r="F86" s="272"/>
      <c r="G86" s="273"/>
      <c r="H86" s="119"/>
    </row>
    <row r="87" spans="1:8" ht="15.75" customHeight="1">
      <c r="A87" s="119"/>
      <c r="B87" s="580" t="s">
        <v>478</v>
      </c>
      <c r="C87" s="272"/>
      <c r="D87" s="272"/>
      <c r="E87" s="272"/>
      <c r="F87" s="272"/>
      <c r="G87" s="273"/>
      <c r="H87" s="119"/>
    </row>
    <row r="88" spans="1:8" ht="15.75" customHeight="1">
      <c r="A88" s="119"/>
      <c r="B88" s="580"/>
      <c r="C88" s="272"/>
      <c r="D88" s="272"/>
      <c r="E88" s="272"/>
      <c r="F88" s="272"/>
      <c r="G88" s="273"/>
      <c r="H88" s="119"/>
    </row>
    <row r="89" spans="1:8" ht="15.75" customHeight="1">
      <c r="A89" s="119"/>
      <c r="B89" s="580" t="s">
        <v>453</v>
      </c>
      <c r="C89" s="272"/>
      <c r="D89" s="272"/>
      <c r="E89" s="272"/>
      <c r="F89" s="272"/>
      <c r="G89" s="273"/>
      <c r="H89" s="119"/>
    </row>
    <row r="90" spans="1:8" ht="15.75" customHeight="1">
      <c r="A90" s="119"/>
      <c r="B90" s="580" t="s">
        <v>454</v>
      </c>
      <c r="C90" s="272"/>
      <c r="D90" s="272"/>
      <c r="E90" s="272"/>
      <c r="F90" s="272"/>
      <c r="G90" s="273"/>
      <c r="H90" s="119"/>
    </row>
    <row r="91" spans="1:8" ht="15.75" customHeight="1">
      <c r="A91" s="119"/>
      <c r="B91" s="580" t="s">
        <v>455</v>
      </c>
      <c r="C91" s="272"/>
      <c r="D91" s="272"/>
      <c r="E91" s="272"/>
      <c r="F91" s="272"/>
      <c r="G91" s="273"/>
      <c r="H91" s="119"/>
    </row>
    <row r="92" spans="1:8" ht="15.75" customHeight="1">
      <c r="A92" s="119"/>
      <c r="B92" s="119"/>
      <c r="C92" s="119"/>
      <c r="D92" s="119"/>
      <c r="E92" s="119"/>
      <c r="F92" s="119"/>
      <c r="G92" s="119"/>
      <c r="H92" s="119"/>
    </row>
    <row r="93" spans="1:8" ht="15.75" customHeight="1">
      <c r="A93" s="119"/>
      <c r="B93" s="581" t="s">
        <v>479</v>
      </c>
      <c r="C93" s="273"/>
      <c r="D93" s="119"/>
      <c r="E93" s="119"/>
      <c r="F93" s="119"/>
      <c r="G93" s="119"/>
      <c r="H93" s="119"/>
    </row>
    <row r="94" spans="1:8" ht="15.75" customHeight="1">
      <c r="A94" s="119"/>
      <c r="B94" s="580" t="s">
        <v>457</v>
      </c>
      <c r="C94" s="272"/>
      <c r="D94" s="272"/>
      <c r="E94" s="272"/>
      <c r="F94" s="272"/>
      <c r="G94" s="273"/>
      <c r="H94" s="119"/>
    </row>
    <row r="95" spans="1:8" ht="7.5" customHeight="1">
      <c r="A95" s="119"/>
      <c r="B95" s="132"/>
      <c r="C95" s="132"/>
      <c r="D95" s="132"/>
      <c r="E95" s="132"/>
      <c r="F95" s="132"/>
      <c r="G95" s="132"/>
      <c r="H95" s="119"/>
    </row>
    <row r="96" spans="1:8" ht="15.75" customHeight="1">
      <c r="A96" s="119"/>
      <c r="B96" s="580" t="s">
        <v>480</v>
      </c>
      <c r="C96" s="272"/>
      <c r="D96" s="272"/>
      <c r="E96" s="272"/>
      <c r="F96" s="272"/>
      <c r="G96" s="273"/>
      <c r="H96" s="119"/>
    </row>
    <row r="97" spans="1:8" ht="15.75" customHeight="1">
      <c r="A97" s="119"/>
      <c r="B97" s="119"/>
      <c r="C97" s="119"/>
      <c r="D97" s="119"/>
      <c r="E97" s="119"/>
      <c r="F97" s="119"/>
      <c r="G97" s="119"/>
      <c r="H97" s="119"/>
    </row>
    <row r="98" spans="1:8" ht="15.75" customHeight="1">
      <c r="A98" s="119"/>
      <c r="B98" s="583" t="s">
        <v>459</v>
      </c>
      <c r="C98" s="567"/>
      <c r="D98" s="567"/>
      <c r="E98" s="567"/>
      <c r="F98" s="567"/>
      <c r="G98" s="568"/>
      <c r="H98" s="133"/>
    </row>
    <row r="99" spans="1:8" ht="15.75" customHeight="1">
      <c r="A99" s="119"/>
      <c r="B99" s="584" t="s">
        <v>460</v>
      </c>
      <c r="C99" s="272"/>
      <c r="D99" s="272"/>
      <c r="E99" s="272"/>
      <c r="F99" s="272"/>
      <c r="G99" s="273"/>
      <c r="H99" s="134"/>
    </row>
    <row r="100" spans="1:8" ht="15.75" customHeight="1">
      <c r="A100" s="119"/>
      <c r="B100" s="585" t="s">
        <v>461</v>
      </c>
      <c r="C100" s="272"/>
      <c r="D100" s="272"/>
      <c r="E100" s="272"/>
      <c r="F100" s="272"/>
      <c r="G100" s="273"/>
      <c r="H100" s="133"/>
    </row>
    <row r="101" spans="1:8" ht="15.75" customHeight="1">
      <c r="A101" s="119"/>
      <c r="B101" s="584" t="s">
        <v>462</v>
      </c>
      <c r="C101" s="272"/>
      <c r="D101" s="272"/>
      <c r="E101" s="272"/>
      <c r="F101" s="272"/>
      <c r="G101" s="273"/>
      <c r="H101" s="134"/>
    </row>
    <row r="102" spans="1:8" ht="15.75" customHeight="1">
      <c r="A102" s="119"/>
      <c r="B102" s="585" t="s">
        <v>463</v>
      </c>
      <c r="C102" s="272"/>
      <c r="D102" s="272"/>
      <c r="E102" s="272"/>
      <c r="F102" s="272"/>
      <c r="G102" s="273"/>
      <c r="H102" s="133"/>
    </row>
    <row r="103" spans="1:8" ht="15.75" customHeight="1">
      <c r="A103" s="119"/>
      <c r="B103" s="133"/>
      <c r="C103" s="133"/>
      <c r="D103" s="133"/>
      <c r="E103" s="133"/>
      <c r="F103" s="133"/>
      <c r="G103" s="133"/>
      <c r="H103" s="133"/>
    </row>
    <row r="104" spans="1:8" ht="15.75" customHeight="1">
      <c r="A104" s="119"/>
      <c r="B104" s="585" t="s">
        <v>464</v>
      </c>
      <c r="C104" s="272"/>
      <c r="D104" s="272"/>
      <c r="E104" s="272"/>
      <c r="F104" s="272"/>
      <c r="G104" s="273"/>
      <c r="H104" s="133"/>
    </row>
    <row r="105" spans="1:8" ht="15.75" customHeight="1">
      <c r="A105" s="13"/>
      <c r="B105" s="13"/>
      <c r="C105" s="13"/>
      <c r="D105" s="13"/>
      <c r="E105" s="13"/>
      <c r="F105" s="13"/>
      <c r="G105" s="13"/>
      <c r="H105" s="13"/>
    </row>
    <row r="106" spans="1:8" ht="15.75" customHeight="1">
      <c r="A106" s="13"/>
      <c r="B106" s="13"/>
      <c r="C106" s="13"/>
      <c r="D106" s="13"/>
      <c r="E106" s="13"/>
      <c r="F106" s="13"/>
      <c r="G106" s="13"/>
      <c r="H106" s="13"/>
    </row>
    <row r="107" spans="1:8" ht="15.75" customHeight="1">
      <c r="A107" s="13"/>
      <c r="B107" s="552" t="s">
        <v>428</v>
      </c>
      <c r="C107" s="272"/>
      <c r="D107" s="273"/>
      <c r="E107" s="13"/>
      <c r="F107" s="13"/>
      <c r="G107" s="13"/>
      <c r="H107" s="13"/>
    </row>
    <row r="108" spans="1:8" ht="15.75" customHeight="1">
      <c r="A108" s="13"/>
      <c r="B108" s="104"/>
      <c r="C108" s="104"/>
      <c r="D108" s="104"/>
      <c r="E108" s="104"/>
      <c r="F108" s="104"/>
      <c r="G108" s="104"/>
      <c r="H108" s="13"/>
    </row>
    <row r="109" spans="1:8" ht="15.75" customHeight="1">
      <c r="A109" s="13"/>
      <c r="B109" s="553" t="s">
        <v>429</v>
      </c>
      <c r="C109" s="272"/>
      <c r="D109" s="273"/>
      <c r="E109" s="104"/>
      <c r="F109" s="104"/>
      <c r="G109" s="104"/>
      <c r="H109" s="13"/>
    </row>
    <row r="110" spans="1:8" ht="15.75" customHeight="1">
      <c r="A110" s="13"/>
      <c r="B110" s="135" t="s">
        <v>481</v>
      </c>
      <c r="C110" s="136"/>
      <c r="D110" s="136"/>
      <c r="E110" s="104"/>
      <c r="F110" s="104"/>
      <c r="G110" s="104"/>
      <c r="H110" s="13"/>
    </row>
    <row r="111" spans="1:8" ht="15.75" customHeight="1">
      <c r="A111" s="13"/>
      <c r="B111" s="105"/>
      <c r="C111" s="105"/>
      <c r="D111" s="105"/>
      <c r="E111" s="105"/>
      <c r="F111" s="105"/>
      <c r="G111" s="105"/>
      <c r="H111" s="13"/>
    </row>
    <row r="112" spans="1:8" ht="15.75" customHeight="1">
      <c r="A112" s="13"/>
      <c r="B112" s="106" t="s">
        <v>431</v>
      </c>
      <c r="C112" s="555" t="s">
        <v>432</v>
      </c>
      <c r="D112" s="273"/>
      <c r="E112" s="106" t="s">
        <v>433</v>
      </c>
      <c r="F112" s="106" t="s">
        <v>434</v>
      </c>
      <c r="G112" s="106" t="s">
        <v>435</v>
      </c>
      <c r="H112" s="13"/>
    </row>
    <row r="113" spans="1:8" ht="15.75" customHeight="1">
      <c r="A113" s="13"/>
      <c r="B113" s="107" t="s">
        <v>482</v>
      </c>
      <c r="C113" s="556">
        <f>C61+1</f>
        <v>46131</v>
      </c>
      <c r="D113" s="273"/>
      <c r="E113" s="108" t="s">
        <v>483</v>
      </c>
      <c r="F113" s="109">
        <f>F61</f>
        <v>1</v>
      </c>
      <c r="G113" s="107" t="s">
        <v>484</v>
      </c>
      <c r="H113" s="13"/>
    </row>
    <row r="114" spans="1:8" ht="15.75" customHeight="1">
      <c r="A114" s="13"/>
      <c r="B114" s="13"/>
      <c r="C114" s="13"/>
      <c r="D114" s="13"/>
      <c r="E114" s="13"/>
      <c r="F114" s="13"/>
      <c r="G114" s="13"/>
      <c r="H114" s="13"/>
    </row>
    <row r="115" spans="1:8" ht="18" customHeight="1">
      <c r="A115" s="13"/>
      <c r="B115" s="557" t="s">
        <v>439</v>
      </c>
      <c r="C115" s="272"/>
      <c r="D115" s="273"/>
      <c r="E115" s="13"/>
      <c r="F115" s="13"/>
      <c r="G115" s="13"/>
      <c r="H115" s="13"/>
    </row>
    <row r="116" spans="1:8" ht="9.75" customHeight="1">
      <c r="A116" s="13"/>
      <c r="B116" s="110"/>
      <c r="C116" s="110"/>
      <c r="D116" s="110"/>
      <c r="E116" s="13"/>
      <c r="F116" s="13"/>
      <c r="G116" s="13"/>
      <c r="H116" s="13"/>
    </row>
    <row r="117" spans="1:8" ht="15.75" customHeight="1">
      <c r="A117" s="13"/>
      <c r="B117" s="558" t="str">
        <f t="shared" ref="B117:B119" si="1">B13</f>
        <v>Agencia de Viajes Latin American Tours SAS (901522426-2) Medellin Cr 74 48 37 loc 325 reservas@latinamericantours.com.co</v>
      </c>
      <c r="C117" s="272"/>
      <c r="D117" s="273"/>
      <c r="E117" s="13"/>
      <c r="F117" s="13"/>
      <c r="G117" s="13"/>
      <c r="H117" s="13"/>
    </row>
    <row r="118" spans="1:8" ht="15.75" customHeight="1">
      <c r="A118" s="13"/>
      <c r="B118" s="559" t="str">
        <f t="shared" si="1"/>
        <v>n/a</v>
      </c>
      <c r="C118" s="272"/>
      <c r="D118" s="273"/>
      <c r="E118" s="13"/>
      <c r="F118" s="13"/>
      <c r="G118" s="13"/>
      <c r="H118" s="13"/>
    </row>
    <row r="119" spans="1:8" ht="15.75" customHeight="1">
      <c r="A119" s="13"/>
      <c r="B119" s="560" t="str">
        <f t="shared" si="1"/>
        <v>n/a</v>
      </c>
      <c r="C119" s="273"/>
      <c r="D119" s="111"/>
      <c r="E119" s="13"/>
      <c r="F119" s="13"/>
      <c r="G119" s="13"/>
      <c r="H119" s="13"/>
    </row>
    <row r="120" spans="1:8" ht="9.75" customHeight="1">
      <c r="A120" s="13"/>
      <c r="B120" s="112"/>
      <c r="C120" s="112"/>
      <c r="D120" s="111"/>
      <c r="E120" s="13"/>
      <c r="F120" s="13"/>
      <c r="G120" s="13"/>
      <c r="H120" s="13"/>
    </row>
    <row r="121" spans="1:8" ht="18" customHeight="1">
      <c r="A121" s="13"/>
      <c r="B121" s="557" t="s">
        <v>440</v>
      </c>
      <c r="C121" s="272"/>
      <c r="D121" s="273"/>
      <c r="E121" s="13"/>
      <c r="F121" s="13"/>
      <c r="G121" s="13"/>
      <c r="H121" s="13"/>
    </row>
    <row r="122" spans="1:8" ht="9.75" customHeight="1">
      <c r="A122" s="13"/>
      <c r="B122" s="113"/>
      <c r="C122" s="113"/>
      <c r="D122" s="113"/>
      <c r="E122" s="13"/>
      <c r="F122" s="13"/>
      <c r="G122" s="13"/>
      <c r="H122" s="13"/>
    </row>
    <row r="123" spans="1:8" ht="15.75" customHeight="1">
      <c r="A123" s="13"/>
      <c r="B123" s="558" t="s">
        <v>485</v>
      </c>
      <c r="C123" s="272"/>
      <c r="D123" s="273"/>
      <c r="E123" s="13"/>
      <c r="F123" s="13"/>
      <c r="G123" s="13"/>
      <c r="H123" s="13"/>
    </row>
    <row r="124" spans="1:8" ht="15.75" customHeight="1">
      <c r="A124" s="13"/>
      <c r="B124" s="560" t="s">
        <v>486</v>
      </c>
      <c r="C124" s="273"/>
      <c r="D124" s="13"/>
      <c r="E124" s="13"/>
      <c r="F124" s="13"/>
      <c r="G124" s="13"/>
      <c r="H124" s="13"/>
    </row>
    <row r="125" spans="1:8" ht="9.75" customHeight="1">
      <c r="A125" s="13"/>
      <c r="B125" s="13"/>
      <c r="C125" s="13"/>
      <c r="D125" s="13"/>
      <c r="E125" s="13"/>
      <c r="F125" s="13"/>
      <c r="G125" s="13"/>
      <c r="H125" s="13"/>
    </row>
    <row r="126" spans="1:8" ht="18" customHeight="1">
      <c r="A126" s="13"/>
      <c r="B126" s="557" t="s">
        <v>443</v>
      </c>
      <c r="C126" s="272"/>
      <c r="D126" s="273"/>
      <c r="E126" s="13"/>
      <c r="F126" s="13"/>
      <c r="G126" s="13"/>
      <c r="H126" s="13"/>
    </row>
    <row r="127" spans="1:8" ht="9.75" customHeight="1">
      <c r="A127" s="13"/>
      <c r="B127" s="13"/>
      <c r="C127" s="13"/>
      <c r="D127" s="13"/>
      <c r="E127" s="13"/>
      <c r="F127" s="13"/>
      <c r="G127" s="13"/>
      <c r="H127" s="13"/>
    </row>
    <row r="128" spans="1:8" ht="6.75" customHeight="1">
      <c r="A128" s="13"/>
      <c r="B128" s="561" t="s">
        <v>487</v>
      </c>
      <c r="C128" s="273"/>
      <c r="D128" s="13"/>
      <c r="E128" s="13"/>
      <c r="F128" s="13"/>
      <c r="G128" s="13"/>
      <c r="H128" s="13"/>
    </row>
    <row r="129" spans="1:8" ht="9.75" customHeight="1">
      <c r="A129" s="13"/>
      <c r="B129" s="13"/>
      <c r="C129" s="13"/>
      <c r="D129" s="13"/>
      <c r="E129" s="13"/>
      <c r="F129" s="13"/>
      <c r="G129" s="13"/>
      <c r="H129" s="13"/>
    </row>
    <row r="130" spans="1:8" ht="18" customHeight="1">
      <c r="A130" s="13"/>
      <c r="B130" s="557" t="s">
        <v>445</v>
      </c>
      <c r="C130" s="272"/>
      <c r="D130" s="273"/>
      <c r="E130" s="114"/>
      <c r="F130" s="114"/>
      <c r="G130" s="114"/>
      <c r="H130" s="13"/>
    </row>
    <row r="131" spans="1:8" ht="15" customHeight="1">
      <c r="A131" s="13"/>
      <c r="B131" s="13"/>
      <c r="C131" s="13"/>
      <c r="D131" s="13"/>
      <c r="E131" s="13"/>
      <c r="F131" s="13"/>
      <c r="G131" s="13"/>
      <c r="H131" s="13"/>
    </row>
    <row r="132" spans="1:8" ht="15.75" customHeight="1">
      <c r="A132" s="13"/>
      <c r="B132" s="562" t="s">
        <v>488</v>
      </c>
      <c r="C132" s="272"/>
      <c r="D132" s="272"/>
      <c r="E132" s="272"/>
      <c r="F132" s="272"/>
      <c r="G132" s="273"/>
      <c r="H132" s="13"/>
    </row>
    <row r="133" spans="1:8" ht="15.75" customHeight="1">
      <c r="A133" s="13"/>
      <c r="B133" s="558" t="s">
        <v>489</v>
      </c>
      <c r="C133" s="272"/>
      <c r="D133" s="272"/>
      <c r="E133" s="272"/>
      <c r="F133" s="272"/>
      <c r="G133" s="273"/>
      <c r="H133" s="13"/>
    </row>
    <row r="134" spans="1:8" ht="15.75" customHeight="1">
      <c r="A134" s="13"/>
      <c r="B134" s="558" t="s">
        <v>490</v>
      </c>
      <c r="C134" s="272"/>
      <c r="D134" s="272"/>
      <c r="E134" s="272"/>
      <c r="F134" s="272"/>
      <c r="G134" s="273"/>
      <c r="H134" s="13"/>
    </row>
    <row r="135" spans="1:8" ht="15.75" customHeight="1">
      <c r="A135" s="13"/>
      <c r="B135" s="137" t="s">
        <v>491</v>
      </c>
      <c r="C135" s="116"/>
      <c r="D135" s="116"/>
      <c r="E135" s="116"/>
      <c r="F135" s="116"/>
      <c r="G135" s="116"/>
      <c r="H135" s="13"/>
    </row>
    <row r="136" spans="1:8" ht="15.75" customHeight="1">
      <c r="A136" s="13"/>
      <c r="B136" s="563" t="s">
        <v>492</v>
      </c>
      <c r="C136" s="272"/>
      <c r="D136" s="272"/>
      <c r="E136" s="272"/>
      <c r="F136" s="272"/>
      <c r="G136" s="273"/>
      <c r="H136" s="13"/>
    </row>
    <row r="137" spans="1:8" ht="15.75" customHeight="1">
      <c r="A137" s="13"/>
      <c r="B137" s="563"/>
      <c r="C137" s="272"/>
      <c r="D137" s="272"/>
      <c r="E137" s="272"/>
      <c r="F137" s="272"/>
      <c r="G137" s="273"/>
      <c r="H137" s="13"/>
    </row>
    <row r="138" spans="1:8" ht="15.75" customHeight="1">
      <c r="A138" s="13"/>
      <c r="B138" s="563" t="s">
        <v>453</v>
      </c>
      <c r="C138" s="272"/>
      <c r="D138" s="272"/>
      <c r="E138" s="272"/>
      <c r="F138" s="272"/>
      <c r="G138" s="273"/>
      <c r="H138" s="13"/>
    </row>
    <row r="139" spans="1:8" ht="15.75" customHeight="1">
      <c r="A139" s="13"/>
      <c r="B139" s="563" t="s">
        <v>454</v>
      </c>
      <c r="C139" s="272"/>
      <c r="D139" s="272"/>
      <c r="E139" s="272"/>
      <c r="F139" s="272"/>
      <c r="G139" s="273"/>
      <c r="H139" s="13"/>
    </row>
    <row r="140" spans="1:8" ht="15.75" customHeight="1">
      <c r="A140" s="13"/>
      <c r="B140" s="563" t="s">
        <v>455</v>
      </c>
      <c r="C140" s="272"/>
      <c r="D140" s="272"/>
      <c r="E140" s="272"/>
      <c r="F140" s="272"/>
      <c r="G140" s="273"/>
      <c r="H140" s="13"/>
    </row>
    <row r="141" spans="1:8" ht="15.75" customHeight="1">
      <c r="A141" s="13"/>
      <c r="B141" s="13"/>
      <c r="C141" s="13"/>
      <c r="D141" s="13"/>
      <c r="E141" s="13"/>
      <c r="F141" s="13"/>
      <c r="G141" s="13"/>
      <c r="H141" s="13"/>
    </row>
    <row r="142" spans="1:8" ht="15.75" customHeight="1">
      <c r="A142" s="13"/>
      <c r="B142" s="565" t="s">
        <v>493</v>
      </c>
      <c r="C142" s="273"/>
      <c r="D142" s="13"/>
      <c r="E142" s="13"/>
      <c r="F142" s="13"/>
      <c r="G142" s="13"/>
      <c r="H142" s="13"/>
    </row>
    <row r="143" spans="1:8" ht="15.75" customHeight="1">
      <c r="A143" s="13"/>
      <c r="B143" s="563" t="s">
        <v>457</v>
      </c>
      <c r="C143" s="272"/>
      <c r="D143" s="272"/>
      <c r="E143" s="272"/>
      <c r="F143" s="272"/>
      <c r="G143" s="273"/>
      <c r="H143" s="13"/>
    </row>
    <row r="144" spans="1:8" ht="15.75" customHeight="1">
      <c r="A144" s="13"/>
      <c r="B144" s="116"/>
      <c r="C144" s="116"/>
      <c r="D144" s="116"/>
      <c r="E144" s="116"/>
      <c r="F144" s="116"/>
      <c r="G144" s="116"/>
      <c r="H144" s="13"/>
    </row>
    <row r="145" spans="1:8" ht="15.75" customHeight="1">
      <c r="A145" s="13"/>
      <c r="B145" s="563" t="s">
        <v>494</v>
      </c>
      <c r="C145" s="272"/>
      <c r="D145" s="272"/>
      <c r="E145" s="272"/>
      <c r="F145" s="272"/>
      <c r="G145" s="273"/>
      <c r="H145" s="13"/>
    </row>
    <row r="146" spans="1:8" ht="15.75" customHeight="1">
      <c r="A146" s="13"/>
      <c r="B146" s="13"/>
      <c r="C146" s="13"/>
      <c r="D146" s="13"/>
      <c r="E146" s="13"/>
      <c r="F146" s="13"/>
      <c r="G146" s="13"/>
      <c r="H146" s="13"/>
    </row>
    <row r="147" spans="1:8" ht="15.75" customHeight="1">
      <c r="A147" s="13"/>
      <c r="B147" s="566" t="s">
        <v>459</v>
      </c>
      <c r="C147" s="567"/>
      <c r="D147" s="567"/>
      <c r="E147" s="567"/>
      <c r="F147" s="567"/>
      <c r="G147" s="568"/>
      <c r="H147" s="13"/>
    </row>
    <row r="148" spans="1:8" ht="15.75" customHeight="1">
      <c r="A148" s="13"/>
      <c r="B148" s="569" t="s">
        <v>460</v>
      </c>
      <c r="C148" s="272"/>
      <c r="D148" s="272"/>
      <c r="E148" s="272"/>
      <c r="F148" s="272"/>
      <c r="G148" s="273"/>
      <c r="H148" s="117"/>
    </row>
    <row r="149" spans="1:8" ht="15.75" customHeight="1">
      <c r="A149" s="13"/>
      <c r="B149" s="570" t="s">
        <v>461</v>
      </c>
      <c r="C149" s="272"/>
      <c r="D149" s="272"/>
      <c r="E149" s="272"/>
      <c r="F149" s="272"/>
      <c r="G149" s="273"/>
      <c r="H149" s="118"/>
    </row>
    <row r="150" spans="1:8" ht="15.75" customHeight="1">
      <c r="A150" s="13"/>
      <c r="B150" s="569" t="s">
        <v>462</v>
      </c>
      <c r="C150" s="272"/>
      <c r="D150" s="272"/>
      <c r="E150" s="272"/>
      <c r="F150" s="272"/>
      <c r="G150" s="273"/>
      <c r="H150" s="117"/>
    </row>
    <row r="151" spans="1:8" ht="15.75" customHeight="1">
      <c r="A151" s="13"/>
      <c r="B151" s="570" t="s">
        <v>463</v>
      </c>
      <c r="C151" s="272"/>
      <c r="D151" s="272"/>
      <c r="E151" s="272"/>
      <c r="F151" s="272"/>
      <c r="G151" s="273"/>
      <c r="H151" s="118"/>
    </row>
    <row r="152" spans="1:8" ht="15.75" customHeight="1">
      <c r="A152" s="13"/>
      <c r="B152" s="117"/>
      <c r="C152" s="117"/>
      <c r="D152" s="117"/>
      <c r="E152" s="117"/>
      <c r="F152" s="117"/>
      <c r="G152" s="117"/>
      <c r="H152" s="117"/>
    </row>
    <row r="153" spans="1:8" ht="15.75" customHeight="1">
      <c r="A153" s="13"/>
      <c r="B153" s="570" t="s">
        <v>464</v>
      </c>
      <c r="C153" s="272"/>
      <c r="D153" s="272"/>
      <c r="E153" s="272"/>
      <c r="F153" s="272"/>
      <c r="G153" s="273"/>
      <c r="H153" s="117"/>
    </row>
    <row r="154" spans="1:8" ht="15.75" customHeight="1">
      <c r="A154" s="13"/>
      <c r="B154" s="582"/>
      <c r="C154" s="272"/>
      <c r="D154" s="273"/>
      <c r="E154" s="13"/>
      <c r="F154" s="13"/>
      <c r="G154" s="13"/>
      <c r="H154" s="117"/>
    </row>
    <row r="155" spans="1:8" ht="15.75" customHeight="1">
      <c r="A155" s="13"/>
      <c r="B155" s="13"/>
      <c r="C155" s="13"/>
      <c r="D155" s="13"/>
      <c r="E155" s="13"/>
      <c r="F155" s="13"/>
      <c r="G155" s="13"/>
      <c r="H155" s="13"/>
    </row>
    <row r="156" spans="1:8" ht="15.75" customHeight="1">
      <c r="A156" s="13"/>
      <c r="B156" s="13"/>
      <c r="C156" s="13"/>
      <c r="D156" s="13"/>
      <c r="E156" s="13"/>
      <c r="F156" s="13"/>
      <c r="G156" s="13"/>
      <c r="H156" s="13"/>
    </row>
    <row r="157" spans="1:8" ht="15.75" customHeight="1">
      <c r="A157" s="13"/>
      <c r="B157" s="13"/>
      <c r="C157" s="13"/>
      <c r="D157" s="13"/>
      <c r="E157" s="13"/>
      <c r="F157" s="13"/>
      <c r="G157" s="13"/>
      <c r="H157" s="13"/>
    </row>
    <row r="158" spans="1:8" ht="15.75" customHeight="1">
      <c r="A158" s="13"/>
      <c r="B158" s="552" t="s">
        <v>428</v>
      </c>
      <c r="C158" s="272"/>
      <c r="D158" s="273"/>
      <c r="E158" s="13"/>
      <c r="F158" s="13"/>
      <c r="G158" s="13"/>
      <c r="H158" s="13"/>
    </row>
    <row r="159" spans="1:8" ht="15.75" customHeight="1">
      <c r="A159" s="13"/>
      <c r="B159" s="104"/>
      <c r="C159" s="104"/>
      <c r="D159" s="104"/>
      <c r="E159" s="104"/>
      <c r="F159" s="104"/>
      <c r="G159" s="104"/>
      <c r="H159" s="13"/>
    </row>
    <row r="160" spans="1:8" ht="15.75" customHeight="1">
      <c r="A160" s="13"/>
      <c r="B160" s="553" t="s">
        <v>429</v>
      </c>
      <c r="C160" s="272"/>
      <c r="D160" s="273"/>
      <c r="E160" s="104"/>
      <c r="F160" s="104"/>
      <c r="G160" s="104"/>
      <c r="H160" s="13"/>
    </row>
    <row r="161" spans="1:8" ht="16.5" customHeight="1">
      <c r="A161" s="13"/>
      <c r="B161" s="554" t="s">
        <v>495</v>
      </c>
      <c r="C161" s="272"/>
      <c r="D161" s="272"/>
      <c r="E161" s="273"/>
      <c r="F161" s="104"/>
      <c r="G161" s="104"/>
      <c r="H161" s="13"/>
    </row>
    <row r="162" spans="1:8" ht="15.75" customHeight="1">
      <c r="A162" s="13"/>
      <c r="B162" s="105"/>
      <c r="C162" s="105"/>
      <c r="D162" s="105"/>
      <c r="E162" s="105"/>
      <c r="F162" s="105"/>
      <c r="G162" s="105"/>
      <c r="H162" s="13"/>
    </row>
    <row r="163" spans="1:8" ht="15.75" customHeight="1">
      <c r="A163" s="13"/>
      <c r="B163" s="106" t="s">
        <v>431</v>
      </c>
      <c r="C163" s="555" t="s">
        <v>432</v>
      </c>
      <c r="D163" s="273"/>
      <c r="E163" s="106" t="s">
        <v>433</v>
      </c>
      <c r="F163" s="106" t="s">
        <v>434</v>
      </c>
      <c r="G163" s="106" t="s">
        <v>435</v>
      </c>
      <c r="H163" s="13"/>
    </row>
    <row r="164" spans="1:8" ht="15.75" customHeight="1">
      <c r="A164" s="13"/>
      <c r="B164" s="107" t="s">
        <v>496</v>
      </c>
      <c r="C164" s="556">
        <f>C113+1</f>
        <v>46132</v>
      </c>
      <c r="D164" s="273"/>
      <c r="E164" s="108" t="s">
        <v>483</v>
      </c>
      <c r="F164" s="109">
        <f>F113</f>
        <v>1</v>
      </c>
      <c r="G164" s="107" t="s">
        <v>497</v>
      </c>
      <c r="H164" s="13"/>
    </row>
    <row r="165" spans="1:8" ht="15.75" customHeight="1">
      <c r="A165" s="13"/>
      <c r="B165" s="13"/>
      <c r="C165" s="13"/>
      <c r="D165" s="13"/>
      <c r="E165" s="13"/>
      <c r="F165" s="13"/>
      <c r="G165" s="13"/>
      <c r="H165" s="13"/>
    </row>
    <row r="166" spans="1:8" ht="18" customHeight="1">
      <c r="A166" s="13"/>
      <c r="B166" s="557" t="s">
        <v>439</v>
      </c>
      <c r="C166" s="272"/>
      <c r="D166" s="273"/>
      <c r="E166" s="13"/>
      <c r="F166" s="13"/>
      <c r="G166" s="13"/>
      <c r="H166" s="13"/>
    </row>
    <row r="167" spans="1:8" ht="9.75" customHeight="1">
      <c r="A167" s="13"/>
      <c r="B167" s="110"/>
      <c r="C167" s="110"/>
      <c r="D167" s="110"/>
      <c r="E167" s="13"/>
      <c r="F167" s="13"/>
      <c r="G167" s="13"/>
      <c r="H167" s="13"/>
    </row>
    <row r="168" spans="1:8" ht="15.75" customHeight="1">
      <c r="A168" s="13"/>
      <c r="B168" s="558" t="str">
        <f t="shared" ref="B168:B170" si="2">B13</f>
        <v>Agencia de Viajes Latin American Tours SAS (901522426-2) Medellin Cr 74 48 37 loc 325 reservas@latinamericantours.com.co</v>
      </c>
      <c r="C168" s="272"/>
      <c r="D168" s="273"/>
      <c r="E168" s="13"/>
      <c r="F168" s="13"/>
      <c r="G168" s="13"/>
      <c r="H168" s="13"/>
    </row>
    <row r="169" spans="1:8" ht="15.75" customHeight="1">
      <c r="A169" s="13"/>
      <c r="B169" s="559" t="str">
        <f t="shared" si="2"/>
        <v>n/a</v>
      </c>
      <c r="C169" s="272"/>
      <c r="D169" s="273"/>
      <c r="E169" s="13"/>
      <c r="F169" s="13"/>
      <c r="G169" s="13"/>
      <c r="H169" s="13"/>
    </row>
    <row r="170" spans="1:8" ht="15.75" customHeight="1">
      <c r="A170" s="13"/>
      <c r="B170" s="560" t="str">
        <f t="shared" si="2"/>
        <v>n/a</v>
      </c>
      <c r="C170" s="273"/>
      <c r="D170" s="111"/>
      <c r="E170" s="13"/>
      <c r="F170" s="13"/>
      <c r="G170" s="13"/>
      <c r="H170" s="13"/>
    </row>
    <row r="171" spans="1:8" ht="9.75" customHeight="1">
      <c r="A171" s="13"/>
      <c r="B171" s="112"/>
      <c r="C171" s="112"/>
      <c r="D171" s="111"/>
      <c r="E171" s="13"/>
      <c r="F171" s="13"/>
      <c r="G171" s="13"/>
      <c r="H171" s="13"/>
    </row>
    <row r="172" spans="1:8" ht="18" customHeight="1">
      <c r="A172" s="13"/>
      <c r="B172" s="557" t="s">
        <v>440</v>
      </c>
      <c r="C172" s="272"/>
      <c r="D172" s="273"/>
      <c r="E172" s="13"/>
      <c r="F172" s="13"/>
      <c r="G172" s="13"/>
      <c r="H172" s="13"/>
    </row>
    <row r="173" spans="1:8" ht="9.75" customHeight="1">
      <c r="A173" s="13"/>
      <c r="B173" s="113"/>
      <c r="C173" s="113"/>
      <c r="D173" s="113"/>
      <c r="E173" s="13"/>
      <c r="F173" s="13"/>
      <c r="G173" s="13"/>
      <c r="H173" s="13"/>
    </row>
    <row r="174" spans="1:8" ht="7.5" customHeight="1">
      <c r="A174" s="13"/>
      <c r="B174" s="558" t="s">
        <v>485</v>
      </c>
      <c r="C174" s="272"/>
      <c r="D174" s="273"/>
      <c r="E174" s="13"/>
      <c r="F174" s="13"/>
      <c r="G174" s="13"/>
      <c r="H174" s="13"/>
    </row>
    <row r="175" spans="1:8" ht="15.75" customHeight="1">
      <c r="A175" s="13"/>
      <c r="B175" s="560" t="s">
        <v>486</v>
      </c>
      <c r="C175" s="273"/>
      <c r="D175" s="13"/>
      <c r="E175" s="13"/>
      <c r="F175" s="13"/>
      <c r="G175" s="13"/>
      <c r="H175" s="13"/>
    </row>
    <row r="176" spans="1:8" ht="9.75" customHeight="1">
      <c r="A176" s="13"/>
      <c r="B176" s="13"/>
      <c r="C176" s="13"/>
      <c r="D176" s="13"/>
      <c r="E176" s="13"/>
      <c r="F176" s="13"/>
      <c r="G176" s="13"/>
      <c r="H176" s="13"/>
    </row>
    <row r="177" spans="1:8" ht="18" customHeight="1">
      <c r="A177" s="13"/>
      <c r="B177" s="557" t="s">
        <v>443</v>
      </c>
      <c r="C177" s="272"/>
      <c r="D177" s="273"/>
      <c r="E177" s="13"/>
      <c r="F177" s="13"/>
      <c r="G177" s="13"/>
      <c r="H177" s="13"/>
    </row>
    <row r="178" spans="1:8" ht="9.75" customHeight="1">
      <c r="A178" s="13"/>
      <c r="B178" s="13"/>
      <c r="C178" s="13"/>
      <c r="D178" s="13"/>
      <c r="E178" s="13"/>
      <c r="F178" s="13"/>
      <c r="G178" s="13"/>
      <c r="H178" s="13"/>
    </row>
    <row r="179" spans="1:8" ht="15.75" customHeight="1">
      <c r="A179" s="13"/>
      <c r="B179" s="561" t="s">
        <v>498</v>
      </c>
      <c r="C179" s="273"/>
      <c r="D179" s="13"/>
      <c r="E179" s="13"/>
      <c r="F179" s="13"/>
      <c r="G179" s="13"/>
      <c r="H179" s="13"/>
    </row>
    <row r="180" spans="1:8" ht="9.75" customHeight="1">
      <c r="A180" s="13"/>
      <c r="B180" s="13"/>
      <c r="C180" s="13"/>
      <c r="D180" s="13"/>
      <c r="E180" s="13"/>
      <c r="F180" s="13"/>
      <c r="G180" s="13"/>
      <c r="H180" s="13"/>
    </row>
    <row r="181" spans="1:8" ht="18" customHeight="1">
      <c r="A181" s="13"/>
      <c r="B181" s="557" t="s">
        <v>445</v>
      </c>
      <c r="C181" s="272"/>
      <c r="D181" s="273"/>
      <c r="E181" s="114"/>
      <c r="F181" s="114"/>
      <c r="G181" s="114"/>
      <c r="H181" s="13"/>
    </row>
    <row r="182" spans="1:8" ht="9.75" customHeight="1">
      <c r="A182" s="13"/>
      <c r="B182" s="13"/>
      <c r="C182" s="13"/>
      <c r="D182" s="13"/>
      <c r="E182" s="13"/>
      <c r="F182" s="13"/>
      <c r="G182" s="13"/>
      <c r="H182" s="13"/>
    </row>
    <row r="183" spans="1:8" ht="15.75" customHeight="1">
      <c r="A183" s="13"/>
      <c r="B183" s="562" t="s">
        <v>499</v>
      </c>
      <c r="C183" s="272"/>
      <c r="D183" s="272"/>
      <c r="E183" s="272"/>
      <c r="F183" s="272"/>
      <c r="G183" s="273"/>
      <c r="H183" s="13"/>
    </row>
    <row r="184" spans="1:8" ht="15.75" customHeight="1">
      <c r="A184" s="13"/>
      <c r="B184" s="558" t="s">
        <v>500</v>
      </c>
      <c r="C184" s="272"/>
      <c r="D184" s="272"/>
      <c r="E184" s="272"/>
      <c r="F184" s="272"/>
      <c r="G184" s="273"/>
      <c r="H184" s="13"/>
    </row>
    <row r="185" spans="1:8" ht="15.75" customHeight="1">
      <c r="A185" s="13"/>
      <c r="B185" s="562" t="s">
        <v>501</v>
      </c>
      <c r="C185" s="272"/>
      <c r="D185" s="272"/>
      <c r="E185" s="272"/>
      <c r="F185" s="272"/>
      <c r="G185" s="273"/>
      <c r="H185" s="13"/>
    </row>
    <row r="186" spans="1:8" ht="15.75" customHeight="1">
      <c r="A186" s="13"/>
      <c r="B186" s="115"/>
      <c r="C186" s="116"/>
      <c r="D186" s="116"/>
      <c r="E186" s="116"/>
      <c r="F186" s="116"/>
      <c r="G186" s="116"/>
      <c r="H186" s="13"/>
    </row>
    <row r="187" spans="1:8" ht="15.75" customHeight="1">
      <c r="A187" s="13"/>
      <c r="B187" s="564" t="s">
        <v>502</v>
      </c>
      <c r="C187" s="272"/>
      <c r="D187" s="272"/>
      <c r="E187" s="272"/>
      <c r="F187" s="272"/>
      <c r="G187" s="273"/>
      <c r="H187" s="13"/>
    </row>
    <row r="188" spans="1:8" ht="15.75" customHeight="1">
      <c r="A188" s="13"/>
      <c r="B188" s="564" t="s">
        <v>503</v>
      </c>
      <c r="C188" s="272"/>
      <c r="D188" s="272"/>
      <c r="E188" s="272"/>
      <c r="F188" s="272"/>
      <c r="G188" s="273"/>
      <c r="H188" s="13"/>
    </row>
    <row r="189" spans="1:8" ht="15.75" customHeight="1">
      <c r="A189" s="13"/>
      <c r="B189" s="563"/>
      <c r="C189" s="272"/>
      <c r="D189" s="272"/>
      <c r="E189" s="272"/>
      <c r="F189" s="272"/>
      <c r="G189" s="273"/>
      <c r="H189" s="13"/>
    </row>
    <row r="190" spans="1:8" ht="15.75" customHeight="1">
      <c r="A190" s="13"/>
      <c r="B190" s="563" t="s">
        <v>453</v>
      </c>
      <c r="C190" s="272"/>
      <c r="D190" s="272"/>
      <c r="E190" s="272"/>
      <c r="F190" s="272"/>
      <c r="G190" s="273"/>
      <c r="H190" s="13"/>
    </row>
    <row r="191" spans="1:8" ht="15.75" customHeight="1">
      <c r="A191" s="13"/>
      <c r="B191" s="563" t="s">
        <v>454</v>
      </c>
      <c r="C191" s="272"/>
      <c r="D191" s="272"/>
      <c r="E191" s="272"/>
      <c r="F191" s="272"/>
      <c r="G191" s="273"/>
      <c r="H191" s="13"/>
    </row>
    <row r="192" spans="1:8" ht="15.75" customHeight="1">
      <c r="A192" s="13"/>
      <c r="B192" s="563" t="s">
        <v>455</v>
      </c>
      <c r="C192" s="272"/>
      <c r="D192" s="272"/>
      <c r="E192" s="272"/>
      <c r="F192" s="272"/>
      <c r="G192" s="273"/>
      <c r="H192" s="13"/>
    </row>
    <row r="193" spans="1:8" ht="15.75" customHeight="1">
      <c r="A193" s="13"/>
      <c r="B193" s="13"/>
      <c r="C193" s="13"/>
      <c r="D193" s="13"/>
      <c r="E193" s="13"/>
      <c r="F193" s="13"/>
      <c r="G193" s="13"/>
      <c r="H193" s="13"/>
    </row>
    <row r="194" spans="1:8" ht="15.75" customHeight="1">
      <c r="A194" s="13"/>
      <c r="B194" s="565" t="s">
        <v>504</v>
      </c>
      <c r="C194" s="273"/>
      <c r="D194" s="13"/>
      <c r="E194" s="13"/>
      <c r="F194" s="13"/>
      <c r="G194" s="13"/>
      <c r="H194" s="13"/>
    </row>
    <row r="195" spans="1:8" ht="15.75" customHeight="1">
      <c r="A195" s="13"/>
      <c r="B195" s="563" t="s">
        <v>457</v>
      </c>
      <c r="C195" s="272"/>
      <c r="D195" s="272"/>
      <c r="E195" s="272"/>
      <c r="F195" s="272"/>
      <c r="G195" s="273"/>
      <c r="H195" s="13"/>
    </row>
    <row r="196" spans="1:8" ht="15.75" customHeight="1">
      <c r="A196" s="13"/>
      <c r="B196" s="116"/>
      <c r="C196" s="116"/>
      <c r="D196" s="116"/>
      <c r="E196" s="116"/>
      <c r="F196" s="116"/>
      <c r="G196" s="116"/>
      <c r="H196" s="13"/>
    </row>
    <row r="197" spans="1:8" ht="15.75" customHeight="1">
      <c r="A197" s="13"/>
      <c r="B197" s="563" t="s">
        <v>505</v>
      </c>
      <c r="C197" s="272"/>
      <c r="D197" s="272"/>
      <c r="E197" s="272"/>
      <c r="F197" s="272"/>
      <c r="G197" s="273"/>
      <c r="H197" s="13"/>
    </row>
    <row r="198" spans="1:8" ht="15.75" customHeight="1">
      <c r="A198" s="13"/>
      <c r="B198" s="13"/>
      <c r="C198" s="13"/>
      <c r="D198" s="13"/>
      <c r="E198" s="13"/>
      <c r="F198" s="13"/>
      <c r="G198" s="13"/>
      <c r="H198" s="13"/>
    </row>
    <row r="199" spans="1:8" ht="15.75" customHeight="1">
      <c r="A199" s="13"/>
      <c r="B199" s="566" t="s">
        <v>459</v>
      </c>
      <c r="C199" s="567"/>
      <c r="D199" s="567"/>
      <c r="E199" s="567"/>
      <c r="F199" s="567"/>
      <c r="G199" s="568"/>
      <c r="H199" s="117"/>
    </row>
    <row r="200" spans="1:8" ht="15.75" customHeight="1">
      <c r="A200" s="13"/>
      <c r="B200" s="569" t="s">
        <v>460</v>
      </c>
      <c r="C200" s="272"/>
      <c r="D200" s="272"/>
      <c r="E200" s="272"/>
      <c r="F200" s="272"/>
      <c r="G200" s="273"/>
      <c r="H200" s="118"/>
    </row>
    <row r="201" spans="1:8" ht="15.75" customHeight="1">
      <c r="A201" s="13"/>
      <c r="B201" s="570" t="s">
        <v>461</v>
      </c>
      <c r="C201" s="272"/>
      <c r="D201" s="272"/>
      <c r="E201" s="272"/>
      <c r="F201" s="272"/>
      <c r="G201" s="273"/>
      <c r="H201" s="117"/>
    </row>
    <row r="202" spans="1:8" ht="15.75" customHeight="1">
      <c r="A202" s="13"/>
      <c r="B202" s="569" t="s">
        <v>462</v>
      </c>
      <c r="C202" s="272"/>
      <c r="D202" s="272"/>
      <c r="E202" s="272"/>
      <c r="F202" s="272"/>
      <c r="G202" s="273"/>
      <c r="H202" s="118"/>
    </row>
    <row r="203" spans="1:8" ht="15.75" customHeight="1">
      <c r="A203" s="13"/>
      <c r="B203" s="570" t="s">
        <v>463</v>
      </c>
      <c r="C203" s="272"/>
      <c r="D203" s="272"/>
      <c r="E203" s="272"/>
      <c r="F203" s="272"/>
      <c r="G203" s="273"/>
      <c r="H203" s="117"/>
    </row>
    <row r="204" spans="1:8" ht="15.75" customHeight="1">
      <c r="A204" s="13"/>
      <c r="B204" s="117"/>
      <c r="C204" s="117"/>
      <c r="D204" s="117"/>
      <c r="E204" s="117"/>
      <c r="F204" s="117"/>
      <c r="G204" s="117"/>
      <c r="H204" s="117"/>
    </row>
    <row r="205" spans="1:8" ht="15.75" customHeight="1">
      <c r="A205" s="13"/>
      <c r="B205" s="570" t="s">
        <v>464</v>
      </c>
      <c r="C205" s="272"/>
      <c r="D205" s="272"/>
      <c r="E205" s="272"/>
      <c r="F205" s="272"/>
      <c r="G205" s="273"/>
      <c r="H205" s="117"/>
    </row>
    <row r="206" spans="1:8" ht="15.75" customHeight="1">
      <c r="A206" s="13"/>
      <c r="B206" s="13"/>
      <c r="C206" s="13"/>
      <c r="D206" s="13"/>
      <c r="E206" s="13"/>
      <c r="F206" s="13"/>
      <c r="G206" s="13"/>
      <c r="H206" s="13"/>
    </row>
    <row r="207" spans="1:8" ht="15.75" customHeight="1">
      <c r="A207" s="13"/>
      <c r="B207" s="13"/>
      <c r="C207" s="13"/>
      <c r="D207" s="13"/>
      <c r="E207" s="13"/>
      <c r="F207" s="13"/>
      <c r="G207" s="13"/>
      <c r="H207" s="13"/>
    </row>
    <row r="208" spans="1:8" ht="15.75" customHeight="1">
      <c r="A208" s="13"/>
      <c r="B208" s="552" t="s">
        <v>428</v>
      </c>
      <c r="C208" s="272"/>
      <c r="D208" s="273"/>
      <c r="E208" s="13"/>
      <c r="F208" s="13"/>
      <c r="G208" s="13"/>
      <c r="H208" s="13"/>
    </row>
    <row r="209" spans="1:8" ht="15.75" customHeight="1">
      <c r="A209" s="13"/>
      <c r="B209" s="104"/>
      <c r="C209" s="104"/>
      <c r="D209" s="104"/>
      <c r="E209" s="104"/>
      <c r="F209" s="104"/>
      <c r="G209" s="104"/>
      <c r="H209" s="13"/>
    </row>
    <row r="210" spans="1:8" ht="15.75" customHeight="1">
      <c r="A210" s="13"/>
      <c r="B210" s="553" t="s">
        <v>429</v>
      </c>
      <c r="C210" s="272"/>
      <c r="D210" s="273"/>
      <c r="E210" s="104"/>
      <c r="F210" s="104"/>
      <c r="G210" s="104"/>
      <c r="H210" s="13"/>
    </row>
    <row r="211" spans="1:8" ht="15.75" customHeight="1">
      <c r="A211" s="13"/>
      <c r="B211" s="554" t="s">
        <v>506</v>
      </c>
      <c r="C211" s="272"/>
      <c r="D211" s="272"/>
      <c r="E211" s="272"/>
      <c r="F211" s="273"/>
      <c r="G211" s="104"/>
      <c r="H211" s="13"/>
    </row>
    <row r="212" spans="1:8" ht="15.75" customHeight="1">
      <c r="A212" s="13"/>
      <c r="B212" s="105"/>
      <c r="C212" s="105"/>
      <c r="D212" s="105"/>
      <c r="E212" s="105"/>
      <c r="F212" s="105"/>
      <c r="G212" s="105"/>
      <c r="H212" s="13"/>
    </row>
    <row r="213" spans="1:8" ht="15.75" customHeight="1">
      <c r="A213" s="13"/>
      <c r="B213" s="106" t="s">
        <v>431</v>
      </c>
      <c r="C213" s="555" t="s">
        <v>432</v>
      </c>
      <c r="D213" s="273"/>
      <c r="E213" s="106" t="s">
        <v>433</v>
      </c>
      <c r="F213" s="106" t="s">
        <v>434</v>
      </c>
      <c r="G213" s="106" t="s">
        <v>435</v>
      </c>
      <c r="H213" s="13"/>
    </row>
    <row r="214" spans="1:8" ht="15.75" customHeight="1">
      <c r="A214" s="13"/>
      <c r="B214" s="107" t="s">
        <v>507</v>
      </c>
      <c r="C214" s="556">
        <f>C164+1</f>
        <v>46133</v>
      </c>
      <c r="D214" s="273"/>
      <c r="E214" s="108" t="s">
        <v>508</v>
      </c>
      <c r="F214" s="109">
        <f>F164</f>
        <v>1</v>
      </c>
      <c r="G214" s="107" t="s">
        <v>509</v>
      </c>
      <c r="H214" s="13"/>
    </row>
    <row r="215" spans="1:8" ht="15.75" customHeight="1">
      <c r="A215" s="13"/>
      <c r="B215" s="13"/>
      <c r="C215" s="13"/>
      <c r="D215" s="13"/>
      <c r="E215" s="13"/>
      <c r="F215" s="13"/>
      <c r="G215" s="13"/>
      <c r="H215" s="13"/>
    </row>
    <row r="216" spans="1:8" ht="18" customHeight="1">
      <c r="A216" s="13"/>
      <c r="B216" s="557" t="s">
        <v>439</v>
      </c>
      <c r="C216" s="272"/>
      <c r="D216" s="273"/>
      <c r="E216" s="13"/>
      <c r="F216" s="13"/>
      <c r="G216" s="13"/>
      <c r="H216" s="13"/>
    </row>
    <row r="217" spans="1:8" ht="15.75" customHeight="1">
      <c r="A217" s="13"/>
      <c r="B217" s="110"/>
      <c r="C217" s="110"/>
      <c r="D217" s="110"/>
      <c r="E217" s="13"/>
      <c r="F217" s="13"/>
      <c r="G217" s="13"/>
      <c r="H217" s="13"/>
    </row>
    <row r="218" spans="1:8" ht="7.5" customHeight="1">
      <c r="A218" s="13"/>
      <c r="B218" s="558" t="str">
        <f t="shared" ref="B218:B220" si="3">B13</f>
        <v>Agencia de Viajes Latin American Tours SAS (901522426-2) Medellin Cr 74 48 37 loc 325 reservas@latinamericantours.com.co</v>
      </c>
      <c r="C218" s="272"/>
      <c r="D218" s="273"/>
      <c r="E218" s="13"/>
      <c r="F218" s="13"/>
      <c r="G218" s="13"/>
      <c r="H218" s="13"/>
    </row>
    <row r="219" spans="1:8" ht="15.75" customHeight="1">
      <c r="A219" s="13"/>
      <c r="B219" s="559" t="str">
        <f t="shared" si="3"/>
        <v>n/a</v>
      </c>
      <c r="C219" s="272"/>
      <c r="D219" s="273"/>
      <c r="E219" s="13"/>
      <c r="F219" s="13"/>
      <c r="G219" s="13"/>
      <c r="H219" s="13"/>
    </row>
    <row r="220" spans="1:8" ht="15.75" customHeight="1">
      <c r="A220" s="13"/>
      <c r="B220" s="560" t="str">
        <f t="shared" si="3"/>
        <v>n/a</v>
      </c>
      <c r="C220" s="273"/>
      <c r="D220" s="111"/>
      <c r="E220" s="13"/>
      <c r="F220" s="13"/>
      <c r="G220" s="13"/>
      <c r="H220" s="13"/>
    </row>
    <row r="221" spans="1:8" ht="15.75" customHeight="1">
      <c r="A221" s="13"/>
      <c r="B221" s="112"/>
      <c r="C221" s="112"/>
      <c r="D221" s="111"/>
      <c r="E221" s="13"/>
      <c r="F221" s="13"/>
      <c r="G221" s="13"/>
      <c r="H221" s="13"/>
    </row>
    <row r="222" spans="1:8" ht="18" customHeight="1">
      <c r="A222" s="13"/>
      <c r="B222" s="557" t="s">
        <v>440</v>
      </c>
      <c r="C222" s="272"/>
      <c r="D222" s="273"/>
      <c r="E222" s="13"/>
      <c r="F222" s="13"/>
      <c r="G222" s="13"/>
      <c r="H222" s="13"/>
    </row>
    <row r="223" spans="1:8" ht="15.75" customHeight="1">
      <c r="A223" s="13"/>
      <c r="B223" s="113"/>
      <c r="C223" s="113"/>
      <c r="D223" s="113"/>
      <c r="E223" s="13"/>
      <c r="F223" s="13"/>
      <c r="G223" s="13"/>
      <c r="H223" s="13"/>
    </row>
    <row r="224" spans="1:8" ht="7.5" customHeight="1">
      <c r="A224" s="13"/>
      <c r="B224" s="558" t="s">
        <v>441</v>
      </c>
      <c r="C224" s="272"/>
      <c r="D224" s="273"/>
      <c r="E224" s="13"/>
      <c r="F224" s="13"/>
      <c r="G224" s="13"/>
      <c r="H224" s="13"/>
    </row>
    <row r="225" spans="1:8" ht="15.75" customHeight="1">
      <c r="A225" s="13"/>
      <c r="B225" s="560" t="s">
        <v>442</v>
      </c>
      <c r="C225" s="273"/>
      <c r="D225" s="13"/>
      <c r="E225" s="13"/>
      <c r="F225" s="13"/>
      <c r="G225" s="13"/>
      <c r="H225" s="13"/>
    </row>
    <row r="226" spans="1:8" ht="7.5" customHeight="1">
      <c r="A226" s="13"/>
      <c r="B226" s="13"/>
      <c r="C226" s="13"/>
      <c r="D226" s="13"/>
      <c r="E226" s="13"/>
      <c r="F226" s="13"/>
      <c r="G226" s="13"/>
      <c r="H226" s="13"/>
    </row>
    <row r="227" spans="1:8" ht="18" customHeight="1">
      <c r="A227" s="13"/>
      <c r="B227" s="557" t="s">
        <v>443</v>
      </c>
      <c r="C227" s="272"/>
      <c r="D227" s="273"/>
      <c r="E227" s="13"/>
      <c r="F227" s="13"/>
      <c r="G227" s="13"/>
      <c r="H227" s="13"/>
    </row>
    <row r="228" spans="1:8" ht="7.5" customHeight="1">
      <c r="A228" s="13"/>
      <c r="B228" s="13"/>
      <c r="C228" s="13"/>
      <c r="D228" s="13"/>
      <c r="E228" s="13"/>
      <c r="F228" s="13"/>
      <c r="G228" s="13"/>
      <c r="H228" s="13"/>
    </row>
    <row r="229" spans="1:8" ht="15.75" customHeight="1">
      <c r="A229" s="13"/>
      <c r="B229" s="561" t="s">
        <v>510</v>
      </c>
      <c r="C229" s="273"/>
      <c r="D229" s="13"/>
      <c r="E229" s="13"/>
      <c r="F229" s="13"/>
      <c r="G229" s="13"/>
      <c r="H229" s="13"/>
    </row>
    <row r="230" spans="1:8" ht="7.5" customHeight="1">
      <c r="A230" s="13"/>
      <c r="B230" s="13"/>
      <c r="C230" s="13"/>
      <c r="D230" s="13"/>
      <c r="E230" s="13"/>
      <c r="F230" s="13"/>
      <c r="G230" s="13"/>
      <c r="H230" s="13"/>
    </row>
    <row r="231" spans="1:8" ht="18" customHeight="1">
      <c r="A231" s="13"/>
      <c r="B231" s="557" t="s">
        <v>445</v>
      </c>
      <c r="C231" s="272"/>
      <c r="D231" s="273"/>
      <c r="E231" s="114"/>
      <c r="F231" s="114"/>
      <c r="G231" s="114"/>
      <c r="H231" s="13"/>
    </row>
    <row r="232" spans="1:8" ht="15.75" customHeight="1">
      <c r="A232" s="13"/>
      <c r="B232" s="13"/>
      <c r="C232" s="13"/>
      <c r="D232" s="13"/>
      <c r="E232" s="13"/>
      <c r="F232" s="13"/>
      <c r="G232" s="13"/>
      <c r="H232" s="13"/>
    </row>
    <row r="233" spans="1:8" ht="15.75" customHeight="1">
      <c r="A233" s="13"/>
      <c r="B233" s="562" t="s">
        <v>511</v>
      </c>
      <c r="C233" s="272"/>
      <c r="D233" s="272"/>
      <c r="E233" s="272"/>
      <c r="F233" s="272"/>
      <c r="G233" s="273"/>
      <c r="H233" s="13"/>
    </row>
    <row r="234" spans="1:8" ht="15.75" customHeight="1">
      <c r="A234" s="13"/>
      <c r="B234" s="310" t="s">
        <v>512</v>
      </c>
      <c r="C234" s="272"/>
      <c r="D234" s="272"/>
      <c r="E234" s="272"/>
      <c r="F234" s="272"/>
      <c r="G234" s="273"/>
      <c r="H234" s="13"/>
    </row>
    <row r="235" spans="1:8" ht="15.75" customHeight="1">
      <c r="A235" s="13"/>
      <c r="B235" s="558" t="s">
        <v>513</v>
      </c>
      <c r="C235" s="272"/>
      <c r="D235" s="272"/>
      <c r="E235" s="272"/>
      <c r="F235" s="272"/>
      <c r="G235" s="273"/>
      <c r="H235" s="13"/>
    </row>
    <row r="236" spans="1:8" ht="15.75" customHeight="1">
      <c r="A236" s="13"/>
      <c r="B236" s="563"/>
      <c r="C236" s="272"/>
      <c r="D236" s="272"/>
      <c r="E236" s="272"/>
      <c r="F236" s="272"/>
      <c r="G236" s="273"/>
      <c r="H236" s="13"/>
    </row>
    <row r="237" spans="1:8" ht="15.75" customHeight="1">
      <c r="A237" s="13"/>
      <c r="B237" s="586" t="s">
        <v>514</v>
      </c>
      <c r="C237" s="272"/>
      <c r="D237" s="272"/>
      <c r="E237" s="272"/>
      <c r="F237" s="272"/>
      <c r="G237" s="273"/>
      <c r="H237" s="13"/>
    </row>
    <row r="238" spans="1:8" ht="15.75" customHeight="1">
      <c r="A238" s="13"/>
      <c r="B238" s="563"/>
      <c r="C238" s="272"/>
      <c r="D238" s="272"/>
      <c r="E238" s="272"/>
      <c r="F238" s="272"/>
      <c r="G238" s="273"/>
      <c r="H238" s="13"/>
    </row>
    <row r="239" spans="1:8" ht="15.75" customHeight="1">
      <c r="A239" s="13"/>
      <c r="B239" s="563" t="s">
        <v>453</v>
      </c>
      <c r="C239" s="272"/>
      <c r="D239" s="272"/>
      <c r="E239" s="272"/>
      <c r="F239" s="272"/>
      <c r="G239" s="273"/>
      <c r="H239" s="13"/>
    </row>
    <row r="240" spans="1:8" ht="15.75" customHeight="1">
      <c r="A240" s="13"/>
      <c r="B240" s="563" t="s">
        <v>454</v>
      </c>
      <c r="C240" s="272"/>
      <c r="D240" s="272"/>
      <c r="E240" s="272"/>
      <c r="F240" s="272"/>
      <c r="G240" s="273"/>
      <c r="H240" s="13"/>
    </row>
    <row r="241" spans="1:8" ht="15.75" customHeight="1">
      <c r="A241" s="13"/>
      <c r="B241" s="563" t="s">
        <v>455</v>
      </c>
      <c r="C241" s="272"/>
      <c r="D241" s="272"/>
      <c r="E241" s="272"/>
      <c r="F241" s="272"/>
      <c r="G241" s="273"/>
      <c r="H241" s="13"/>
    </row>
    <row r="242" spans="1:8" ht="15.75" customHeight="1">
      <c r="A242" s="13"/>
      <c r="B242" s="13"/>
      <c r="C242" s="13"/>
      <c r="D242" s="13"/>
      <c r="E242" s="13"/>
      <c r="F242" s="13"/>
      <c r="G242" s="13"/>
      <c r="H242" s="13"/>
    </row>
    <row r="243" spans="1:8" ht="15.75" customHeight="1">
      <c r="A243" s="13"/>
      <c r="B243" s="565" t="s">
        <v>515</v>
      </c>
      <c r="C243" s="273"/>
      <c r="D243" s="13"/>
      <c r="E243" s="13"/>
      <c r="F243" s="13"/>
      <c r="G243" s="13"/>
      <c r="H243" s="13"/>
    </row>
    <row r="244" spans="1:8" ht="15.75" customHeight="1">
      <c r="A244" s="13"/>
      <c r="B244" s="563" t="s">
        <v>457</v>
      </c>
      <c r="C244" s="272"/>
      <c r="D244" s="272"/>
      <c r="E244" s="272"/>
      <c r="F244" s="272"/>
      <c r="G244" s="273"/>
      <c r="H244" s="13"/>
    </row>
    <row r="245" spans="1:8" ht="15.75" customHeight="1">
      <c r="A245" s="13"/>
      <c r="B245" s="116"/>
      <c r="C245" s="116"/>
      <c r="D245" s="116"/>
      <c r="E245" s="116"/>
      <c r="F245" s="116"/>
      <c r="G245" s="116"/>
      <c r="H245" s="13"/>
    </row>
    <row r="246" spans="1:8" ht="15.75" customHeight="1">
      <c r="A246" s="13"/>
      <c r="B246" s="563" t="s">
        <v>516</v>
      </c>
      <c r="C246" s="272"/>
      <c r="D246" s="272"/>
      <c r="E246" s="272"/>
      <c r="F246" s="272"/>
      <c r="G246" s="273"/>
      <c r="H246" s="13"/>
    </row>
    <row r="247" spans="1:8" ht="15.75" customHeight="1">
      <c r="A247" s="13"/>
      <c r="B247" s="13"/>
      <c r="C247" s="13"/>
      <c r="D247" s="13"/>
      <c r="E247" s="13"/>
      <c r="F247" s="13"/>
      <c r="G247" s="13"/>
      <c r="H247" s="13"/>
    </row>
    <row r="248" spans="1:8" ht="15.75" customHeight="1">
      <c r="A248" s="13"/>
      <c r="B248" s="566" t="s">
        <v>459</v>
      </c>
      <c r="C248" s="567"/>
      <c r="D248" s="567"/>
      <c r="E248" s="567"/>
      <c r="F248" s="567"/>
      <c r="G248" s="568"/>
      <c r="H248" s="117"/>
    </row>
    <row r="249" spans="1:8" ht="15.75" customHeight="1">
      <c r="A249" s="13"/>
      <c r="B249" s="569" t="s">
        <v>460</v>
      </c>
      <c r="C249" s="272"/>
      <c r="D249" s="272"/>
      <c r="E249" s="272"/>
      <c r="F249" s="272"/>
      <c r="G249" s="273"/>
      <c r="H249" s="118"/>
    </row>
    <row r="250" spans="1:8" ht="15.75" customHeight="1">
      <c r="A250" s="13"/>
      <c r="B250" s="570" t="s">
        <v>461</v>
      </c>
      <c r="C250" s="272"/>
      <c r="D250" s="272"/>
      <c r="E250" s="272"/>
      <c r="F250" s="272"/>
      <c r="G250" s="273"/>
      <c r="H250" s="117"/>
    </row>
    <row r="251" spans="1:8" ht="15.75" customHeight="1">
      <c r="A251" s="13"/>
      <c r="B251" s="569" t="s">
        <v>462</v>
      </c>
      <c r="C251" s="272"/>
      <c r="D251" s="272"/>
      <c r="E251" s="272"/>
      <c r="F251" s="272"/>
      <c r="G251" s="273"/>
      <c r="H251" s="118"/>
    </row>
    <row r="252" spans="1:8" ht="15.75" customHeight="1">
      <c r="A252" s="13"/>
      <c r="B252" s="570" t="s">
        <v>463</v>
      </c>
      <c r="C252" s="272"/>
      <c r="D252" s="272"/>
      <c r="E252" s="272"/>
      <c r="F252" s="272"/>
      <c r="G252" s="273"/>
      <c r="H252" s="117"/>
    </row>
    <row r="253" spans="1:8" ht="15.75" customHeight="1">
      <c r="A253" s="13"/>
      <c r="B253" s="117"/>
      <c r="C253" s="117"/>
      <c r="D253" s="117"/>
      <c r="E253" s="117"/>
      <c r="F253" s="117"/>
      <c r="G253" s="117"/>
      <c r="H253" s="117"/>
    </row>
    <row r="254" spans="1:8" ht="15.75" customHeight="1">
      <c r="A254" s="13"/>
      <c r="B254" s="570" t="s">
        <v>464</v>
      </c>
      <c r="C254" s="272"/>
      <c r="D254" s="272"/>
      <c r="E254" s="272"/>
      <c r="F254" s="272"/>
      <c r="G254" s="273"/>
      <c r="H254" s="117"/>
    </row>
    <row r="255" spans="1:8" ht="15.75" customHeight="1">
      <c r="A255" s="13"/>
      <c r="B255" s="119"/>
      <c r="C255" s="119"/>
      <c r="D255" s="119"/>
      <c r="E255" s="119"/>
      <c r="F255" s="119"/>
      <c r="G255" s="119"/>
      <c r="H255" s="13"/>
    </row>
    <row r="256" spans="1:8" ht="15.75" customHeight="1">
      <c r="A256" s="13"/>
      <c r="B256" s="13"/>
      <c r="C256" s="13"/>
      <c r="D256" s="13"/>
      <c r="E256" s="13"/>
      <c r="F256" s="13"/>
      <c r="G256" s="13"/>
      <c r="H256" s="13"/>
    </row>
    <row r="257" spans="1:10" ht="15.75" customHeight="1">
      <c r="A257" s="13"/>
      <c r="B257" s="13"/>
      <c r="C257" s="13"/>
      <c r="D257" s="13"/>
      <c r="E257" s="13"/>
      <c r="F257" s="13"/>
      <c r="G257" s="13"/>
      <c r="H257" s="13"/>
    </row>
    <row r="258" spans="1:10" ht="15.75" customHeight="1">
      <c r="A258" s="13"/>
      <c r="B258" s="552" t="s">
        <v>428</v>
      </c>
      <c r="C258" s="272"/>
      <c r="D258" s="273"/>
      <c r="E258" s="13"/>
      <c r="F258" s="13"/>
      <c r="G258" s="13"/>
      <c r="H258" s="13"/>
    </row>
    <row r="259" spans="1:10" ht="15.75" customHeight="1">
      <c r="A259" s="13"/>
      <c r="B259" s="104"/>
      <c r="C259" s="104"/>
      <c r="D259" s="104"/>
      <c r="E259" s="104"/>
      <c r="F259" s="104"/>
      <c r="G259" s="104"/>
      <c r="H259" s="13"/>
    </row>
    <row r="260" spans="1:10" ht="15.75" customHeight="1">
      <c r="A260" s="13"/>
      <c r="B260" s="553" t="s">
        <v>429</v>
      </c>
      <c r="C260" s="272"/>
      <c r="D260" s="273"/>
      <c r="E260" s="104"/>
      <c r="F260" s="104"/>
      <c r="G260" s="104"/>
      <c r="H260" s="13"/>
    </row>
    <row r="261" spans="1:10" ht="15.75" customHeight="1">
      <c r="A261" s="13"/>
      <c r="B261" s="554" t="s">
        <v>517</v>
      </c>
      <c r="C261" s="272"/>
      <c r="D261" s="272"/>
      <c r="E261" s="272"/>
      <c r="F261" s="273"/>
      <c r="G261" s="104"/>
      <c r="H261" s="13"/>
    </row>
    <row r="262" spans="1:10" ht="15.75" customHeight="1">
      <c r="A262" s="13"/>
      <c r="B262" s="105"/>
      <c r="C262" s="105"/>
      <c r="D262" s="105"/>
      <c r="E262" s="105"/>
      <c r="F262" s="105"/>
      <c r="G262" s="105"/>
      <c r="H262" s="13"/>
    </row>
    <row r="263" spans="1:10" ht="15.75" customHeight="1">
      <c r="A263" s="13"/>
      <c r="B263" s="106" t="s">
        <v>431</v>
      </c>
      <c r="C263" s="555" t="s">
        <v>432</v>
      </c>
      <c r="D263" s="273"/>
      <c r="E263" s="106" t="s">
        <v>433</v>
      </c>
      <c r="F263" s="106" t="s">
        <v>434</v>
      </c>
      <c r="G263" s="106" t="s">
        <v>435</v>
      </c>
      <c r="H263" s="13"/>
      <c r="J263" s="138"/>
    </row>
    <row r="264" spans="1:10" ht="15.75" customHeight="1">
      <c r="A264" s="13"/>
      <c r="B264" s="107" t="s">
        <v>518</v>
      </c>
      <c r="C264" s="556">
        <f>C214+1</f>
        <v>46134</v>
      </c>
      <c r="D264" s="273"/>
      <c r="E264" s="108" t="s">
        <v>437</v>
      </c>
      <c r="F264" s="109">
        <f>F214</f>
        <v>1</v>
      </c>
      <c r="G264" s="107" t="s">
        <v>519</v>
      </c>
      <c r="H264" s="13"/>
    </row>
    <row r="265" spans="1:10" ht="15.75" customHeight="1">
      <c r="A265" s="13"/>
      <c r="B265" s="13"/>
      <c r="C265" s="13"/>
      <c r="D265" s="13"/>
      <c r="E265" s="13"/>
      <c r="F265" s="13"/>
      <c r="G265" s="13"/>
      <c r="H265" s="13"/>
    </row>
    <row r="266" spans="1:10" ht="15.75" customHeight="1">
      <c r="A266" s="13"/>
      <c r="B266" s="557" t="s">
        <v>439</v>
      </c>
      <c r="C266" s="272"/>
      <c r="D266" s="273"/>
      <c r="E266" s="13"/>
      <c r="F266" s="13"/>
      <c r="G266" s="13"/>
      <c r="H266" s="13"/>
    </row>
    <row r="267" spans="1:10" ht="15.75" customHeight="1">
      <c r="A267" s="13"/>
      <c r="B267" s="110"/>
      <c r="C267" s="110"/>
      <c r="D267" s="110"/>
      <c r="E267" s="13"/>
      <c r="F267" s="13"/>
      <c r="G267" s="13"/>
      <c r="H267" s="13"/>
    </row>
    <row r="268" spans="1:10" ht="15.75" customHeight="1">
      <c r="A268" s="13"/>
      <c r="B268" s="558" t="str">
        <f t="shared" ref="B268:B270" si="4">B13</f>
        <v>Agencia de Viajes Latin American Tours SAS (901522426-2) Medellin Cr 74 48 37 loc 325 reservas@latinamericantours.com.co</v>
      </c>
      <c r="C268" s="272"/>
      <c r="D268" s="273"/>
      <c r="E268" s="13"/>
      <c r="F268" s="13"/>
      <c r="G268" s="13"/>
      <c r="H268" s="13"/>
    </row>
    <row r="269" spans="1:10" ht="15.75" customHeight="1">
      <c r="A269" s="13"/>
      <c r="B269" s="559" t="str">
        <f t="shared" si="4"/>
        <v>n/a</v>
      </c>
      <c r="C269" s="272"/>
      <c r="D269" s="273"/>
      <c r="E269" s="13"/>
      <c r="F269" s="13"/>
      <c r="G269" s="13"/>
      <c r="H269" s="13"/>
    </row>
    <row r="270" spans="1:10" ht="15.75" customHeight="1">
      <c r="A270" s="13"/>
      <c r="B270" s="560" t="str">
        <f t="shared" si="4"/>
        <v>n/a</v>
      </c>
      <c r="C270" s="273"/>
      <c r="D270" s="111"/>
      <c r="E270" s="13"/>
      <c r="F270" s="13"/>
      <c r="G270" s="13"/>
      <c r="H270" s="13"/>
    </row>
    <row r="271" spans="1:10" ht="15.75" customHeight="1">
      <c r="A271" s="13"/>
      <c r="B271" s="112"/>
      <c r="C271" s="112"/>
      <c r="D271" s="111"/>
      <c r="E271" s="13"/>
      <c r="F271" s="13"/>
      <c r="G271" s="13"/>
      <c r="H271" s="13"/>
    </row>
    <row r="272" spans="1:10" ht="15.75" customHeight="1">
      <c r="A272" s="13"/>
      <c r="B272" s="557" t="s">
        <v>440</v>
      </c>
      <c r="C272" s="272"/>
      <c r="D272" s="273"/>
      <c r="E272" s="13"/>
      <c r="F272" s="13"/>
      <c r="G272" s="13"/>
      <c r="H272" s="13"/>
    </row>
    <row r="273" spans="1:11" ht="15.75" customHeight="1">
      <c r="A273" s="13"/>
      <c r="B273" s="113"/>
      <c r="C273" s="113"/>
      <c r="D273" s="113"/>
      <c r="E273" s="13"/>
      <c r="F273" s="13"/>
      <c r="G273" s="13"/>
      <c r="H273" s="13"/>
    </row>
    <row r="274" spans="1:11" ht="15.75" customHeight="1">
      <c r="A274" s="13"/>
      <c r="B274" s="558" t="s">
        <v>441</v>
      </c>
      <c r="C274" s="272"/>
      <c r="D274" s="273"/>
      <c r="E274" s="13"/>
      <c r="F274" s="13"/>
      <c r="G274" s="13"/>
      <c r="H274" s="13"/>
    </row>
    <row r="275" spans="1:11" ht="15.75" customHeight="1">
      <c r="A275" s="13"/>
      <c r="B275" s="560" t="s">
        <v>442</v>
      </c>
      <c r="C275" s="273"/>
      <c r="D275" s="13"/>
      <c r="E275" s="13"/>
      <c r="F275" s="13"/>
      <c r="G275" s="13"/>
      <c r="H275" s="13"/>
    </row>
    <row r="276" spans="1:11" ht="15.75" customHeight="1">
      <c r="A276" s="13"/>
      <c r="B276" s="13"/>
      <c r="C276" s="13"/>
      <c r="D276" s="13"/>
      <c r="E276" s="13"/>
      <c r="F276" s="13"/>
      <c r="G276" s="13"/>
      <c r="H276" s="13"/>
    </row>
    <row r="277" spans="1:11" ht="15.75" customHeight="1">
      <c r="A277" s="13"/>
      <c r="B277" s="557" t="s">
        <v>443</v>
      </c>
      <c r="C277" s="272"/>
      <c r="D277" s="273"/>
      <c r="E277" s="13"/>
      <c r="F277" s="13"/>
      <c r="G277" s="13"/>
      <c r="H277" s="13"/>
    </row>
    <row r="278" spans="1:11" ht="15.75" customHeight="1">
      <c r="A278" s="13"/>
      <c r="B278" s="13"/>
      <c r="C278" s="13"/>
      <c r="D278" s="13"/>
      <c r="E278" s="13"/>
      <c r="F278" s="13"/>
      <c r="G278" s="13"/>
      <c r="H278" s="13"/>
    </row>
    <row r="279" spans="1:11" ht="15.75" customHeight="1">
      <c r="A279" s="13"/>
      <c r="B279" s="561" t="s">
        <v>510</v>
      </c>
      <c r="C279" s="273"/>
      <c r="D279" s="13"/>
      <c r="E279" s="13"/>
      <c r="F279" s="13"/>
      <c r="G279" s="13"/>
      <c r="H279" s="13"/>
    </row>
    <row r="280" spans="1:11" ht="15.75" customHeight="1">
      <c r="A280" s="13"/>
      <c r="B280" s="13"/>
      <c r="C280" s="13"/>
      <c r="D280" s="13"/>
      <c r="E280" s="13"/>
      <c r="F280" s="13"/>
      <c r="G280" s="13"/>
      <c r="H280" s="13"/>
    </row>
    <row r="281" spans="1:11" ht="15.75" customHeight="1">
      <c r="A281" s="13"/>
      <c r="B281" s="557" t="s">
        <v>445</v>
      </c>
      <c r="C281" s="272"/>
      <c r="D281" s="273"/>
      <c r="E281" s="114"/>
      <c r="F281" s="114"/>
      <c r="G281" s="114"/>
      <c r="H281" s="13"/>
    </row>
    <row r="282" spans="1:11" ht="9" customHeight="1">
      <c r="A282" s="13"/>
      <c r="B282" s="13"/>
      <c r="C282" s="13"/>
      <c r="D282" s="13"/>
      <c r="E282" s="13"/>
      <c r="F282" s="13"/>
      <c r="G282" s="13"/>
      <c r="H282" s="13"/>
    </row>
    <row r="283" spans="1:11" ht="15.75" customHeight="1">
      <c r="A283" s="13"/>
      <c r="B283" s="562" t="s">
        <v>511</v>
      </c>
      <c r="C283" s="272"/>
      <c r="D283" s="272"/>
      <c r="E283" s="272"/>
      <c r="F283" s="272"/>
      <c r="G283" s="273"/>
      <c r="H283" s="13"/>
    </row>
    <row r="284" spans="1:11" ht="15.75" customHeight="1">
      <c r="A284" s="13"/>
      <c r="B284" s="310" t="s">
        <v>512</v>
      </c>
      <c r="C284" s="272"/>
      <c r="D284" s="272"/>
      <c r="E284" s="272"/>
      <c r="F284" s="272"/>
      <c r="G284" s="273"/>
      <c r="H284" s="13"/>
      <c r="K284" s="138"/>
    </row>
    <row r="285" spans="1:11" ht="15.75" customHeight="1">
      <c r="A285" s="13"/>
      <c r="B285" s="558" t="s">
        <v>513</v>
      </c>
      <c r="C285" s="272"/>
      <c r="D285" s="272"/>
      <c r="E285" s="272"/>
      <c r="F285" s="272"/>
      <c r="G285" s="273"/>
      <c r="H285" s="13"/>
    </row>
    <row r="286" spans="1:11" ht="15.75" customHeight="1">
      <c r="A286" s="13"/>
      <c r="B286" s="563"/>
      <c r="C286" s="272"/>
      <c r="D286" s="272"/>
      <c r="E286" s="272"/>
      <c r="F286" s="272"/>
      <c r="G286" s="273"/>
      <c r="H286" s="13"/>
    </row>
    <row r="287" spans="1:11" ht="15.75" customHeight="1">
      <c r="A287" s="13"/>
      <c r="B287" s="586" t="s">
        <v>514</v>
      </c>
      <c r="C287" s="272"/>
      <c r="D287" s="272"/>
      <c r="E287" s="272"/>
      <c r="F287" s="272"/>
      <c r="G287" s="273"/>
      <c r="H287" s="13"/>
    </row>
    <row r="288" spans="1:11" ht="15.75" customHeight="1">
      <c r="A288" s="13"/>
      <c r="B288" s="563"/>
      <c r="C288" s="272"/>
      <c r="D288" s="272"/>
      <c r="E288" s="272"/>
      <c r="F288" s="272"/>
      <c r="G288" s="273"/>
      <c r="H288" s="13"/>
    </row>
    <row r="289" spans="1:8" ht="15.75" customHeight="1">
      <c r="A289" s="13"/>
      <c r="B289" s="563" t="s">
        <v>453</v>
      </c>
      <c r="C289" s="272"/>
      <c r="D289" s="272"/>
      <c r="E289" s="272"/>
      <c r="F289" s="272"/>
      <c r="G289" s="273"/>
      <c r="H289" s="13"/>
    </row>
    <row r="290" spans="1:8" ht="15.75" customHeight="1">
      <c r="A290" s="13"/>
      <c r="B290" s="563" t="s">
        <v>454</v>
      </c>
      <c r="C290" s="272"/>
      <c r="D290" s="272"/>
      <c r="E290" s="272"/>
      <c r="F290" s="272"/>
      <c r="G290" s="273"/>
      <c r="H290" s="13"/>
    </row>
    <row r="291" spans="1:8" ht="15.75" customHeight="1">
      <c r="A291" s="13"/>
      <c r="B291" s="563" t="s">
        <v>455</v>
      </c>
      <c r="C291" s="272"/>
      <c r="D291" s="272"/>
      <c r="E291" s="272"/>
      <c r="F291" s="272"/>
      <c r="G291" s="273"/>
      <c r="H291" s="13"/>
    </row>
    <row r="292" spans="1:8" ht="15.75" customHeight="1">
      <c r="A292" s="13"/>
      <c r="B292" s="13"/>
      <c r="C292" s="13"/>
      <c r="D292" s="13"/>
      <c r="E292" s="13"/>
      <c r="F292" s="13"/>
      <c r="G292" s="13"/>
      <c r="H292" s="13"/>
    </row>
    <row r="293" spans="1:8" ht="15.75" customHeight="1">
      <c r="A293" s="13"/>
      <c r="B293" s="565" t="s">
        <v>520</v>
      </c>
      <c r="C293" s="273"/>
      <c r="D293" s="13"/>
      <c r="E293" s="13"/>
      <c r="F293" s="13"/>
      <c r="G293" s="13"/>
      <c r="H293" s="13"/>
    </row>
    <row r="294" spans="1:8" ht="15.75" customHeight="1">
      <c r="A294" s="13"/>
      <c r="B294" s="563" t="s">
        <v>457</v>
      </c>
      <c r="C294" s="272"/>
      <c r="D294" s="272"/>
      <c r="E294" s="272"/>
      <c r="F294" s="272"/>
      <c r="G294" s="273"/>
      <c r="H294" s="13"/>
    </row>
    <row r="295" spans="1:8" ht="15.75" customHeight="1">
      <c r="A295" s="13"/>
      <c r="B295" s="116"/>
      <c r="C295" s="116"/>
      <c r="D295" s="116"/>
      <c r="E295" s="116"/>
      <c r="F295" s="116"/>
      <c r="G295" s="116"/>
      <c r="H295" s="13"/>
    </row>
    <row r="296" spans="1:8" ht="15.75" customHeight="1">
      <c r="A296" s="13"/>
      <c r="B296" s="563" t="s">
        <v>516</v>
      </c>
      <c r="C296" s="272"/>
      <c r="D296" s="272"/>
      <c r="E296" s="272"/>
      <c r="F296" s="272"/>
      <c r="G296" s="273"/>
      <c r="H296" s="13"/>
    </row>
    <row r="297" spans="1:8" ht="15.75" customHeight="1">
      <c r="A297" s="13"/>
      <c r="B297" s="13"/>
      <c r="C297" s="13"/>
      <c r="D297" s="13"/>
      <c r="E297" s="13"/>
      <c r="F297" s="13"/>
      <c r="G297" s="13"/>
      <c r="H297" s="13"/>
    </row>
    <row r="298" spans="1:8" ht="15.75" customHeight="1">
      <c r="A298" s="13"/>
      <c r="B298" s="566" t="s">
        <v>459</v>
      </c>
      <c r="C298" s="567"/>
      <c r="D298" s="567"/>
      <c r="E298" s="567"/>
      <c r="F298" s="567"/>
      <c r="G298" s="568"/>
      <c r="H298" s="117"/>
    </row>
    <row r="299" spans="1:8" ht="15.75" customHeight="1">
      <c r="A299" s="13"/>
      <c r="B299" s="569" t="s">
        <v>460</v>
      </c>
      <c r="C299" s="272"/>
      <c r="D299" s="272"/>
      <c r="E299" s="272"/>
      <c r="F299" s="272"/>
      <c r="G299" s="273"/>
      <c r="H299" s="118"/>
    </row>
    <row r="300" spans="1:8" ht="15.75" customHeight="1">
      <c r="A300" s="13"/>
      <c r="B300" s="570" t="s">
        <v>461</v>
      </c>
      <c r="C300" s="272"/>
      <c r="D300" s="272"/>
      <c r="E300" s="272"/>
      <c r="F300" s="272"/>
      <c r="G300" s="273"/>
      <c r="H300" s="117"/>
    </row>
    <row r="301" spans="1:8" ht="15.75" customHeight="1">
      <c r="A301" s="13"/>
      <c r="B301" s="569" t="s">
        <v>462</v>
      </c>
      <c r="C301" s="272"/>
      <c r="D301" s="272"/>
      <c r="E301" s="272"/>
      <c r="F301" s="272"/>
      <c r="G301" s="273"/>
      <c r="H301" s="118"/>
    </row>
    <row r="302" spans="1:8" ht="15.75" customHeight="1">
      <c r="A302" s="13"/>
      <c r="B302" s="570" t="s">
        <v>463</v>
      </c>
      <c r="C302" s="272"/>
      <c r="D302" s="272"/>
      <c r="E302" s="272"/>
      <c r="F302" s="272"/>
      <c r="G302" s="273"/>
      <c r="H302" s="117"/>
    </row>
    <row r="303" spans="1:8" ht="15.75" customHeight="1">
      <c r="A303" s="13"/>
      <c r="B303" s="117"/>
      <c r="C303" s="117"/>
      <c r="D303" s="117"/>
      <c r="E303" s="117"/>
      <c r="F303" s="117"/>
      <c r="G303" s="117"/>
      <c r="H303" s="117"/>
    </row>
    <row r="304" spans="1:8" ht="15.75" customHeight="1">
      <c r="A304" s="13"/>
      <c r="B304" s="570" t="s">
        <v>464</v>
      </c>
      <c r="C304" s="272"/>
      <c r="D304" s="272"/>
      <c r="E304" s="272"/>
      <c r="F304" s="272"/>
      <c r="G304" s="273"/>
      <c r="H304" s="117"/>
    </row>
    <row r="305" spans="1:8" ht="15.75" customHeight="1">
      <c r="A305" s="13"/>
      <c r="B305" s="119"/>
      <c r="C305" s="119"/>
      <c r="D305" s="119"/>
      <c r="E305" s="119"/>
      <c r="F305" s="119"/>
      <c r="G305" s="119"/>
      <c r="H305" s="13"/>
    </row>
    <row r="306" spans="1:8" ht="15.75" customHeight="1"/>
    <row r="307" spans="1:8" ht="15.75" customHeight="1"/>
    <row r="308" spans="1:8" ht="15.75" customHeight="1"/>
    <row r="309" spans="1:8" ht="15.75" customHeight="1"/>
    <row r="310" spans="1:8" ht="15.75" customHeight="1"/>
    <row r="311" spans="1:8" ht="15.75" customHeight="1"/>
    <row r="312" spans="1:8" ht="15.75" customHeight="1"/>
    <row r="313" spans="1:8" ht="15.75" customHeight="1"/>
    <row r="314" spans="1:8" ht="15.75" customHeight="1"/>
    <row r="315" spans="1:8" ht="15.75" customHeight="1"/>
    <row r="316" spans="1:8" ht="15.75" customHeight="1"/>
    <row r="317" spans="1:8" ht="15.75" customHeight="1"/>
    <row r="318" spans="1:8" ht="15.75" customHeight="1"/>
    <row r="319" spans="1:8" ht="15.75" customHeight="1"/>
    <row r="320" spans="1: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1">
    <mergeCell ref="B224:D224"/>
    <mergeCell ref="B225:C225"/>
    <mergeCell ref="B227:D227"/>
    <mergeCell ref="B229:C229"/>
    <mergeCell ref="B231:D231"/>
    <mergeCell ref="B233:G233"/>
    <mergeCell ref="B234:G234"/>
    <mergeCell ref="B235:G235"/>
    <mergeCell ref="B236:G236"/>
    <mergeCell ref="B210:D210"/>
    <mergeCell ref="B211:F211"/>
    <mergeCell ref="C213:D213"/>
    <mergeCell ref="C214:D214"/>
    <mergeCell ref="B216:D216"/>
    <mergeCell ref="B218:D218"/>
    <mergeCell ref="B219:D219"/>
    <mergeCell ref="B220:C220"/>
    <mergeCell ref="B222:D222"/>
    <mergeCell ref="B195:G195"/>
    <mergeCell ref="B197:G197"/>
    <mergeCell ref="B199:G199"/>
    <mergeCell ref="B200:G200"/>
    <mergeCell ref="B201:G201"/>
    <mergeCell ref="B202:G202"/>
    <mergeCell ref="B203:G203"/>
    <mergeCell ref="B205:G205"/>
    <mergeCell ref="B208:D208"/>
    <mergeCell ref="B300:G300"/>
    <mergeCell ref="B301:G301"/>
    <mergeCell ref="B302:G302"/>
    <mergeCell ref="B304:G304"/>
    <mergeCell ref="B289:G289"/>
    <mergeCell ref="B290:G290"/>
    <mergeCell ref="B291:G291"/>
    <mergeCell ref="B293:C293"/>
    <mergeCell ref="B294:G294"/>
    <mergeCell ref="B296:G296"/>
    <mergeCell ref="B298:G298"/>
    <mergeCell ref="B268:D268"/>
    <mergeCell ref="B269:D269"/>
    <mergeCell ref="B270:C270"/>
    <mergeCell ref="B272:D272"/>
    <mergeCell ref="B274:D274"/>
    <mergeCell ref="B275:C275"/>
    <mergeCell ref="B277:D277"/>
    <mergeCell ref="B279:C279"/>
    <mergeCell ref="B299:G299"/>
    <mergeCell ref="B281:D281"/>
    <mergeCell ref="B283:G283"/>
    <mergeCell ref="B284:G284"/>
    <mergeCell ref="B285:G285"/>
    <mergeCell ref="B286:G286"/>
    <mergeCell ref="B287:G287"/>
    <mergeCell ref="B288:G288"/>
    <mergeCell ref="B251:G251"/>
    <mergeCell ref="B252:G252"/>
    <mergeCell ref="B254:G254"/>
    <mergeCell ref="B258:D258"/>
    <mergeCell ref="B260:D260"/>
    <mergeCell ref="B261:F261"/>
    <mergeCell ref="C263:D263"/>
    <mergeCell ref="C264:D264"/>
    <mergeCell ref="B266:D266"/>
    <mergeCell ref="B239:G239"/>
    <mergeCell ref="B240:G240"/>
    <mergeCell ref="B241:G241"/>
    <mergeCell ref="B243:C243"/>
    <mergeCell ref="B244:G244"/>
    <mergeCell ref="B246:G246"/>
    <mergeCell ref="B248:G248"/>
    <mergeCell ref="B249:G249"/>
    <mergeCell ref="B250:G250"/>
    <mergeCell ref="C163:D163"/>
    <mergeCell ref="C164:D164"/>
    <mergeCell ref="B166:D166"/>
    <mergeCell ref="B168:D168"/>
    <mergeCell ref="B169:D169"/>
    <mergeCell ref="B170:C170"/>
    <mergeCell ref="B172:D172"/>
    <mergeCell ref="B237:G237"/>
    <mergeCell ref="B238:G238"/>
    <mergeCell ref="B174:D174"/>
    <mergeCell ref="B175:C175"/>
    <mergeCell ref="B177:D177"/>
    <mergeCell ref="B179:C179"/>
    <mergeCell ref="B181:D181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2:G192"/>
    <mergeCell ref="B194:C194"/>
    <mergeCell ref="B128:C128"/>
    <mergeCell ref="B130:D130"/>
    <mergeCell ref="B132:G132"/>
    <mergeCell ref="B133:G133"/>
    <mergeCell ref="B134:G134"/>
    <mergeCell ref="B136:G136"/>
    <mergeCell ref="B137:G137"/>
    <mergeCell ref="B138:G138"/>
    <mergeCell ref="B139:G139"/>
    <mergeCell ref="C113:D113"/>
    <mergeCell ref="B115:D115"/>
    <mergeCell ref="B117:D117"/>
    <mergeCell ref="B118:D118"/>
    <mergeCell ref="B119:C119"/>
    <mergeCell ref="B121:D121"/>
    <mergeCell ref="B123:D123"/>
    <mergeCell ref="B124:C124"/>
    <mergeCell ref="B126:D126"/>
    <mergeCell ref="B98:G98"/>
    <mergeCell ref="B99:G99"/>
    <mergeCell ref="B100:G100"/>
    <mergeCell ref="B101:G101"/>
    <mergeCell ref="B102:G102"/>
    <mergeCell ref="B104:G104"/>
    <mergeCell ref="B107:D107"/>
    <mergeCell ref="B109:D109"/>
    <mergeCell ref="C112:D112"/>
    <mergeCell ref="B148:G148"/>
    <mergeCell ref="B149:G149"/>
    <mergeCell ref="B150:G150"/>
    <mergeCell ref="B151:G151"/>
    <mergeCell ref="B153:G153"/>
    <mergeCell ref="B154:D154"/>
    <mergeCell ref="B158:D158"/>
    <mergeCell ref="B160:D160"/>
    <mergeCell ref="B161:E161"/>
    <mergeCell ref="B71:D71"/>
    <mergeCell ref="B72:C72"/>
    <mergeCell ref="B74:D74"/>
    <mergeCell ref="B76:D76"/>
    <mergeCell ref="B140:G140"/>
    <mergeCell ref="B142:C142"/>
    <mergeCell ref="B143:G143"/>
    <mergeCell ref="B145:G145"/>
    <mergeCell ref="B147:G147"/>
    <mergeCell ref="B78:D78"/>
    <mergeCell ref="B80:G80"/>
    <mergeCell ref="B81:G81"/>
    <mergeCell ref="B82:G82"/>
    <mergeCell ref="B84:G84"/>
    <mergeCell ref="B85:G85"/>
    <mergeCell ref="B86:G86"/>
    <mergeCell ref="B87:G87"/>
    <mergeCell ref="B88:G88"/>
    <mergeCell ref="B89:G89"/>
    <mergeCell ref="B90:G90"/>
    <mergeCell ref="B91:G91"/>
    <mergeCell ref="B93:C93"/>
    <mergeCell ref="B94:G94"/>
    <mergeCell ref="B96:G96"/>
    <mergeCell ref="B57:D57"/>
    <mergeCell ref="B58:F58"/>
    <mergeCell ref="C60:D60"/>
    <mergeCell ref="C61:D61"/>
    <mergeCell ref="B63:D63"/>
    <mergeCell ref="B65:D65"/>
    <mergeCell ref="B66:D66"/>
    <mergeCell ref="B67:C67"/>
    <mergeCell ref="B69:D69"/>
    <mergeCell ref="B42:G42"/>
    <mergeCell ref="B44:G44"/>
    <mergeCell ref="B46:G46"/>
    <mergeCell ref="B47:G47"/>
    <mergeCell ref="B48:G48"/>
    <mergeCell ref="B49:G49"/>
    <mergeCell ref="B50:G50"/>
    <mergeCell ref="B52:G52"/>
    <mergeCell ref="B55:D55"/>
    <mergeCell ref="B32:G32"/>
    <mergeCell ref="B33:G33"/>
    <mergeCell ref="B34:G34"/>
    <mergeCell ref="B35:G35"/>
    <mergeCell ref="B36:G36"/>
    <mergeCell ref="B37:G37"/>
    <mergeCell ref="B38:G38"/>
    <mergeCell ref="B39:G39"/>
    <mergeCell ref="B41:C41"/>
    <mergeCell ref="B17:D17"/>
    <mergeCell ref="B19:D19"/>
    <mergeCell ref="B20:C20"/>
    <mergeCell ref="B22:D22"/>
    <mergeCell ref="B24:C24"/>
    <mergeCell ref="B26:D26"/>
    <mergeCell ref="B28:G28"/>
    <mergeCell ref="B29:G29"/>
    <mergeCell ref="B30:G30"/>
    <mergeCell ref="B3:D3"/>
    <mergeCell ref="B5:D5"/>
    <mergeCell ref="B6:D6"/>
    <mergeCell ref="C8:D8"/>
    <mergeCell ref="C9:D9"/>
    <mergeCell ref="B11:D11"/>
    <mergeCell ref="B13:D13"/>
    <mergeCell ref="B14:D14"/>
    <mergeCell ref="B15:C15"/>
  </mergeCells>
  <pageMargins left="0.7" right="0.7" top="0.75" bottom="0.75" header="0" footer="0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000"/>
  <sheetViews>
    <sheetView workbookViewId="0"/>
  </sheetViews>
  <sheetFormatPr baseColWidth="10" defaultColWidth="14.42578125" defaultRowHeight="15" customHeight="1"/>
  <cols>
    <col min="1" max="2" width="11.42578125" customWidth="1"/>
    <col min="3" max="3" width="14.7109375" customWidth="1"/>
    <col min="4" max="4" width="13.140625" customWidth="1"/>
    <col min="5" max="25" width="11.42578125" customWidth="1"/>
  </cols>
  <sheetData>
    <row r="1" spans="1:26" ht="21.75" customHeight="1">
      <c r="A1" s="139" t="s">
        <v>521</v>
      </c>
      <c r="B1" s="587" t="s">
        <v>522</v>
      </c>
      <c r="C1" s="291"/>
      <c r="D1" s="291"/>
      <c r="E1" s="291"/>
      <c r="F1" s="29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13"/>
      <c r="B2" s="296"/>
      <c r="C2" s="296"/>
      <c r="D2" s="296"/>
      <c r="E2" s="296"/>
      <c r="F2" s="29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140" t="s">
        <v>523</v>
      </c>
      <c r="B3" s="588" t="e">
        <f>#REF!</f>
        <v>#REF!</v>
      </c>
      <c r="C3" s="589"/>
      <c r="D3" s="589"/>
      <c r="E3" s="589"/>
      <c r="F3" s="589"/>
      <c r="G3" s="29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141" t="s">
        <v>524</v>
      </c>
      <c r="B4" s="590" t="str">
        <f>'Conf.CERT'!A99</f>
        <v>Agencia de Viajes Latin American Tours SAS (901522426-2) Medellin Cr 74 48 37 loc 325 reservas@latinamericantours.com.co</v>
      </c>
      <c r="C4" s="298"/>
      <c r="D4" s="141" t="s">
        <v>8</v>
      </c>
      <c r="E4" s="591" t="str">
        <f>'Conf.CERT'!F100</f>
        <v>n/a</v>
      </c>
      <c r="F4" s="589"/>
      <c r="G4" s="29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141" t="s">
        <v>9</v>
      </c>
      <c r="B5" s="590" t="str">
        <f>'Conf.CERT'!F101</f>
        <v>n/a</v>
      </c>
      <c r="C5" s="298"/>
      <c r="D5" s="141" t="s">
        <v>10</v>
      </c>
      <c r="E5" s="590" t="str">
        <f>'Conf.CERT'!B100</f>
        <v>n/a</v>
      </c>
      <c r="F5" s="589"/>
      <c r="G5" s="29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597" t="s">
        <v>525</v>
      </c>
      <c r="B6" s="298"/>
      <c r="C6" s="592" t="e">
        <f>Recib!#REF!</f>
        <v>#REF!</v>
      </c>
      <c r="D6" s="589"/>
      <c r="E6" s="589"/>
      <c r="F6" s="589"/>
      <c r="G6" s="29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598" t="s">
        <v>132</v>
      </c>
      <c r="B7" s="298"/>
      <c r="C7" s="593">
        <f>'Conf.CERT'!C102</f>
        <v>46127</v>
      </c>
      <c r="D7" s="589"/>
      <c r="E7" s="589"/>
      <c r="F7" s="589"/>
      <c r="G7" s="29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594"/>
      <c r="B8" s="589"/>
      <c r="C8" s="589"/>
      <c r="D8" s="589"/>
      <c r="E8" s="589"/>
      <c r="F8" s="589"/>
      <c r="G8" s="29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595" t="s">
        <v>89</v>
      </c>
      <c r="B9" s="589"/>
      <c r="C9" s="589"/>
      <c r="D9" s="298"/>
      <c r="E9" s="596">
        <f>'Conf.CERT'!G104</f>
        <v>9000000</v>
      </c>
      <c r="F9" s="589"/>
      <c r="G9" s="29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604" t="s">
        <v>526</v>
      </c>
      <c r="B10" s="298"/>
      <c r="C10" s="602" t="s">
        <v>29</v>
      </c>
      <c r="D10" s="298"/>
      <c r="E10" s="603">
        <v>0</v>
      </c>
      <c r="F10" s="589"/>
      <c r="G10" s="29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604" t="s">
        <v>527</v>
      </c>
      <c r="B11" s="298"/>
      <c r="C11" s="602" t="s">
        <v>29</v>
      </c>
      <c r="D11" s="298"/>
      <c r="E11" s="603">
        <v>0</v>
      </c>
      <c r="F11" s="589"/>
      <c r="G11" s="29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604" t="s">
        <v>528</v>
      </c>
      <c r="B12" s="298"/>
      <c r="C12" s="602" t="s">
        <v>529</v>
      </c>
      <c r="D12" s="298"/>
      <c r="E12" s="603">
        <v>0</v>
      </c>
      <c r="F12" s="589"/>
      <c r="G12" s="29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604" t="s">
        <v>530</v>
      </c>
      <c r="B13" s="298"/>
      <c r="C13" s="602">
        <v>0</v>
      </c>
      <c r="D13" s="298"/>
      <c r="E13" s="603">
        <v>0</v>
      </c>
      <c r="F13" s="589"/>
      <c r="G13" s="29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604" t="s">
        <v>531</v>
      </c>
      <c r="B14" s="298"/>
      <c r="C14" s="602">
        <v>0</v>
      </c>
      <c r="D14" s="298"/>
      <c r="E14" s="603">
        <v>0</v>
      </c>
      <c r="F14" s="589"/>
      <c r="G14" s="298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604" t="s">
        <v>532</v>
      </c>
      <c r="B15" s="298"/>
      <c r="C15" s="602" t="s">
        <v>533</v>
      </c>
      <c r="D15" s="298"/>
      <c r="E15" s="603">
        <v>0</v>
      </c>
      <c r="F15" s="589"/>
      <c r="G15" s="29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604" t="s">
        <v>534</v>
      </c>
      <c r="B16" s="298"/>
      <c r="C16" s="602" t="s">
        <v>29</v>
      </c>
      <c r="D16" s="298"/>
      <c r="E16" s="603">
        <v>0</v>
      </c>
      <c r="F16" s="589"/>
      <c r="G16" s="298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605" t="s">
        <v>535</v>
      </c>
      <c r="B17" s="589"/>
      <c r="C17" s="589"/>
      <c r="D17" s="298"/>
      <c r="E17" s="599">
        <f>E9-E16-E15-E14-E13-E12-E11-E10</f>
        <v>9000000</v>
      </c>
      <c r="F17" s="589"/>
      <c r="G17" s="29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1"/>
      <c r="B18" s="1"/>
      <c r="C18" s="1"/>
      <c r="D18" s="1"/>
      <c r="E18" s="1"/>
      <c r="F18" s="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1"/>
      <c r="B19" s="1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606" t="s">
        <v>534</v>
      </c>
      <c r="B20" s="607"/>
      <c r="C20" s="600" t="s">
        <v>536</v>
      </c>
      <c r="D20" s="298"/>
      <c r="E20" s="600" t="s">
        <v>175</v>
      </c>
      <c r="F20" s="589"/>
      <c r="G20" s="298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608"/>
      <c r="B21" s="609"/>
      <c r="C21" s="604" t="s">
        <v>29</v>
      </c>
      <c r="D21" s="298"/>
      <c r="E21" s="601" t="s">
        <v>29</v>
      </c>
      <c r="F21" s="589"/>
      <c r="G21" s="298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600" t="s">
        <v>131</v>
      </c>
      <c r="B22" s="589"/>
      <c r="C22" s="589"/>
      <c r="D22" s="589"/>
      <c r="E22" s="589"/>
      <c r="F22" s="589"/>
      <c r="G22" s="298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604" t="s">
        <v>29</v>
      </c>
      <c r="B23" s="589"/>
      <c r="C23" s="589"/>
      <c r="D23" s="589"/>
      <c r="E23" s="589"/>
      <c r="F23" s="589"/>
      <c r="G23" s="298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A23:G23"/>
    <mergeCell ref="C11:D11"/>
    <mergeCell ref="C12:D12"/>
    <mergeCell ref="E12:G12"/>
    <mergeCell ref="C13:D13"/>
    <mergeCell ref="E13:G13"/>
    <mergeCell ref="C14:D14"/>
    <mergeCell ref="E14:G14"/>
    <mergeCell ref="A15:B15"/>
    <mergeCell ref="A16:B16"/>
    <mergeCell ref="C16:D16"/>
    <mergeCell ref="A17:D17"/>
    <mergeCell ref="C20:D20"/>
    <mergeCell ref="C21:D21"/>
    <mergeCell ref="A20:B21"/>
    <mergeCell ref="E16:G16"/>
    <mergeCell ref="E17:G17"/>
    <mergeCell ref="E20:G20"/>
    <mergeCell ref="E21:G21"/>
    <mergeCell ref="A22:G22"/>
    <mergeCell ref="C10:D10"/>
    <mergeCell ref="E10:G10"/>
    <mergeCell ref="E11:G11"/>
    <mergeCell ref="C15:D15"/>
    <mergeCell ref="E15:G15"/>
    <mergeCell ref="A10:B10"/>
    <mergeCell ref="A11:B11"/>
    <mergeCell ref="A12:B12"/>
    <mergeCell ref="A13:B13"/>
    <mergeCell ref="A14:B14"/>
    <mergeCell ref="C6:G6"/>
    <mergeCell ref="C7:G7"/>
    <mergeCell ref="A8:G8"/>
    <mergeCell ref="A9:D9"/>
    <mergeCell ref="E9:G9"/>
    <mergeCell ref="A6:B6"/>
    <mergeCell ref="A7:B7"/>
    <mergeCell ref="B1:F2"/>
    <mergeCell ref="B3:G3"/>
    <mergeCell ref="B4:C4"/>
    <mergeCell ref="E4:G4"/>
    <mergeCell ref="B5:C5"/>
    <mergeCell ref="E5:G5"/>
  </mergeCells>
  <pageMargins left="0.7" right="0.7" top="0.75" bottom="0.75" header="0" footer="0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000"/>
  <sheetViews>
    <sheetView workbookViewId="0"/>
  </sheetViews>
  <sheetFormatPr baseColWidth="10" defaultColWidth="14.42578125" defaultRowHeight="15" customHeight="1"/>
  <cols>
    <col min="1" max="1" width="20.7109375" customWidth="1"/>
    <col min="2" max="2" width="16.85546875" customWidth="1"/>
    <col min="3" max="3" width="15.85546875" customWidth="1"/>
    <col min="4" max="4" width="15.28515625" customWidth="1"/>
    <col min="5" max="5" width="13.7109375" customWidth="1"/>
    <col min="6" max="6" width="10.7109375" customWidth="1"/>
    <col min="7" max="7" width="17" customWidth="1"/>
    <col min="8" max="8" width="13.85546875" customWidth="1"/>
    <col min="9" max="9" width="13.7109375" customWidth="1"/>
  </cols>
  <sheetData>
    <row r="1" spans="1:9">
      <c r="A1" s="13"/>
      <c r="B1" s="13"/>
      <c r="C1" s="13"/>
      <c r="D1" s="13"/>
      <c r="E1" s="13"/>
      <c r="H1" s="142"/>
      <c r="I1" s="142"/>
    </row>
    <row r="2" spans="1:9">
      <c r="A2" s="610"/>
      <c r="B2" s="276"/>
      <c r="C2" s="276"/>
      <c r="D2" s="277"/>
      <c r="E2" s="13"/>
      <c r="H2" s="142"/>
      <c r="I2" s="142"/>
    </row>
    <row r="3" spans="1:9">
      <c r="A3" s="278"/>
      <c r="B3" s="279"/>
      <c r="C3" s="279"/>
      <c r="D3" s="280"/>
      <c r="E3" s="13"/>
      <c r="H3" s="142"/>
      <c r="I3" s="142"/>
    </row>
    <row r="4" spans="1:9">
      <c r="A4" s="13"/>
      <c r="B4" s="13"/>
      <c r="C4" s="13"/>
      <c r="D4" s="13"/>
      <c r="E4" s="13"/>
      <c r="H4" s="142"/>
      <c r="I4" s="142"/>
    </row>
    <row r="5" spans="1:9">
      <c r="A5" s="13"/>
      <c r="B5" s="13"/>
      <c r="C5" s="13"/>
      <c r="D5" s="13"/>
      <c r="E5" s="13"/>
      <c r="H5" s="142"/>
      <c r="I5" s="142"/>
    </row>
    <row r="6" spans="1:9">
      <c r="E6" s="13"/>
      <c r="H6" s="142"/>
      <c r="I6" s="142"/>
    </row>
    <row r="7" spans="1:9">
      <c r="E7" s="13"/>
      <c r="H7" s="142"/>
      <c r="I7" s="142"/>
    </row>
    <row r="8" spans="1:9">
      <c r="E8" s="13"/>
      <c r="H8" s="142"/>
      <c r="I8" s="142"/>
    </row>
    <row r="9" spans="1:9">
      <c r="E9" s="13"/>
      <c r="H9" s="142"/>
      <c r="I9" s="142"/>
    </row>
    <row r="10" spans="1:9">
      <c r="E10" s="13"/>
      <c r="H10" s="142"/>
      <c r="I10" s="142"/>
    </row>
    <row r="11" spans="1:9">
      <c r="E11" s="13"/>
      <c r="H11" s="142"/>
      <c r="I11" s="142"/>
    </row>
    <row r="12" spans="1:9">
      <c r="E12" s="13"/>
      <c r="H12" s="142"/>
      <c r="I12" s="142"/>
    </row>
    <row r="13" spans="1:9">
      <c r="E13" s="13"/>
      <c r="H13" s="142"/>
      <c r="I13" s="142"/>
    </row>
    <row r="14" spans="1:9">
      <c r="E14" s="13"/>
      <c r="H14" s="142"/>
      <c r="I14" s="142"/>
    </row>
    <row r="15" spans="1:9">
      <c r="E15" s="13"/>
      <c r="H15" s="142"/>
      <c r="I15" s="142"/>
    </row>
    <row r="16" spans="1:9">
      <c r="E16" s="13"/>
      <c r="H16" s="142"/>
      <c r="I16" s="142"/>
    </row>
    <row r="17" spans="1:9">
      <c r="E17" s="13"/>
      <c r="H17" s="142"/>
      <c r="I17" s="142"/>
    </row>
    <row r="18" spans="1:9">
      <c r="E18" s="13"/>
      <c r="H18" s="142"/>
      <c r="I18" s="142"/>
    </row>
    <row r="19" spans="1:9">
      <c r="E19" s="13"/>
      <c r="H19" s="142"/>
      <c r="I19" s="142"/>
    </row>
    <row r="20" spans="1:9">
      <c r="E20" s="13"/>
      <c r="H20" s="142"/>
      <c r="I20" s="142"/>
    </row>
    <row r="21" spans="1:9" ht="15.75" customHeight="1">
      <c r="E21" s="13"/>
      <c r="H21" s="142"/>
      <c r="I21" s="142"/>
    </row>
    <row r="22" spans="1:9" ht="15.75" customHeight="1">
      <c r="E22" s="13"/>
      <c r="H22" s="142"/>
      <c r="I22" s="142"/>
    </row>
    <row r="23" spans="1:9" ht="15.75" customHeight="1">
      <c r="A23" s="611" t="s">
        <v>537</v>
      </c>
      <c r="B23" s="272"/>
      <c r="C23" s="273"/>
      <c r="D23" s="143">
        <f ca="1">TODAY()</f>
        <v>46101</v>
      </c>
      <c r="E23" s="13"/>
      <c r="H23" s="142"/>
      <c r="I23" s="142"/>
    </row>
    <row r="24" spans="1:9" ht="15.75" customHeight="1">
      <c r="E24" s="13"/>
      <c r="H24" s="142"/>
      <c r="I24" s="142"/>
    </row>
    <row r="25" spans="1:9" ht="15.75" customHeight="1">
      <c r="E25" s="13"/>
      <c r="H25" s="142"/>
      <c r="I25" s="142"/>
    </row>
    <row r="26" spans="1:9" ht="15.75" customHeight="1">
      <c r="A26" s="612" t="s">
        <v>538</v>
      </c>
      <c r="B26" s="614" t="s">
        <v>539</v>
      </c>
      <c r="C26" s="272"/>
      <c r="D26" s="273"/>
      <c r="E26" s="13"/>
      <c r="H26" s="142"/>
      <c r="I26" s="142"/>
    </row>
    <row r="27" spans="1:9" ht="15.75" customHeight="1">
      <c r="A27" s="613"/>
      <c r="B27" s="144" t="s">
        <v>540</v>
      </c>
      <c r="C27" s="145" t="s">
        <v>541</v>
      </c>
      <c r="D27" s="146" t="s">
        <v>542</v>
      </c>
      <c r="E27" s="13"/>
      <c r="H27" s="142"/>
      <c r="I27" s="142"/>
    </row>
    <row r="28" spans="1:9" ht="15.75" customHeight="1">
      <c r="A28" s="147" t="str">
        <f t="shared" ref="A28:A36" si="0">A45</f>
        <v>Abril</v>
      </c>
      <c r="B28" s="148">
        <f t="shared" ref="B28:D28" si="1">C45</f>
        <v>3800000</v>
      </c>
      <c r="C28" s="149">
        <f t="shared" si="1"/>
        <v>6200000</v>
      </c>
      <c r="D28" s="150">
        <f t="shared" si="1"/>
        <v>7400000</v>
      </c>
      <c r="E28" s="13"/>
      <c r="H28" s="142"/>
      <c r="I28" s="142"/>
    </row>
    <row r="29" spans="1:9" ht="15.75" customHeight="1">
      <c r="A29" s="147" t="str">
        <f t="shared" si="0"/>
        <v>Mayo</v>
      </c>
      <c r="B29" s="148">
        <f t="shared" ref="B29:D29" si="2">C46</f>
        <v>4800000</v>
      </c>
      <c r="C29" s="149">
        <f t="shared" si="2"/>
        <v>7200000</v>
      </c>
      <c r="D29" s="150">
        <f t="shared" si="2"/>
        <v>8400000</v>
      </c>
      <c r="E29" s="13"/>
      <c r="H29" s="142"/>
      <c r="I29" s="142"/>
    </row>
    <row r="30" spans="1:9" ht="15.75" customHeight="1">
      <c r="A30" s="147" t="str">
        <f t="shared" si="0"/>
        <v>Junio</v>
      </c>
      <c r="B30" s="148">
        <f t="shared" ref="B30:D30" si="3">C47</f>
        <v>5800000</v>
      </c>
      <c r="C30" s="149">
        <f t="shared" si="3"/>
        <v>8200000</v>
      </c>
      <c r="D30" s="150">
        <f t="shared" si="3"/>
        <v>9400000</v>
      </c>
      <c r="E30" s="13"/>
      <c r="H30" s="142"/>
      <c r="I30" s="142"/>
    </row>
    <row r="31" spans="1:9" ht="15.75" customHeight="1">
      <c r="A31" s="147" t="str">
        <f t="shared" si="0"/>
        <v>Julio</v>
      </c>
      <c r="B31" s="148">
        <f t="shared" ref="B31:D31" si="4">C48</f>
        <v>6800000</v>
      </c>
      <c r="C31" s="149">
        <f t="shared" si="4"/>
        <v>9200000</v>
      </c>
      <c r="D31" s="150">
        <f t="shared" si="4"/>
        <v>10400000</v>
      </c>
      <c r="E31" s="13"/>
      <c r="H31" s="142"/>
      <c r="I31" s="142"/>
    </row>
    <row r="32" spans="1:9" ht="15.75" customHeight="1">
      <c r="A32" s="147" t="str">
        <f t="shared" si="0"/>
        <v>Agosto</v>
      </c>
      <c r="B32" s="148">
        <f t="shared" ref="B32:D32" si="5">C49</f>
        <v>7800000</v>
      </c>
      <c r="C32" s="149">
        <f t="shared" si="5"/>
        <v>10200000</v>
      </c>
      <c r="D32" s="150">
        <f t="shared" si="5"/>
        <v>11400000</v>
      </c>
      <c r="E32" s="13"/>
      <c r="H32" s="142"/>
      <c r="I32" s="142"/>
    </row>
    <row r="33" spans="1:9" ht="15.75" customHeight="1">
      <c r="A33" s="147" t="str">
        <f t="shared" si="0"/>
        <v>Septiembre</v>
      </c>
      <c r="B33" s="148">
        <f t="shared" ref="B33:D33" si="6">C50</f>
        <v>8800000</v>
      </c>
      <c r="C33" s="149">
        <f t="shared" si="6"/>
        <v>11200000</v>
      </c>
      <c r="D33" s="150">
        <f t="shared" si="6"/>
        <v>12400000</v>
      </c>
      <c r="E33" s="13"/>
      <c r="H33" s="142"/>
      <c r="I33" s="142"/>
    </row>
    <row r="34" spans="1:9" ht="15.75" customHeight="1">
      <c r="A34" s="147" t="str">
        <f t="shared" si="0"/>
        <v>Octubre</v>
      </c>
      <c r="B34" s="148">
        <f t="shared" ref="B34:D34" si="7">C51</f>
        <v>9800000</v>
      </c>
      <c r="C34" s="149">
        <f t="shared" si="7"/>
        <v>12200000</v>
      </c>
      <c r="D34" s="150">
        <f t="shared" si="7"/>
        <v>13400000</v>
      </c>
      <c r="E34" s="13"/>
      <c r="H34" s="142"/>
      <c r="I34" s="142"/>
    </row>
    <row r="35" spans="1:9" ht="15.75" customHeight="1">
      <c r="A35" s="147" t="str">
        <f t="shared" si="0"/>
        <v>Noviembre</v>
      </c>
      <c r="B35" s="148">
        <f t="shared" ref="B35:D35" si="8">C52</f>
        <v>10800000</v>
      </c>
      <c r="C35" s="149">
        <f t="shared" si="8"/>
        <v>13200000</v>
      </c>
      <c r="D35" s="150">
        <f t="shared" si="8"/>
        <v>14400000</v>
      </c>
      <c r="E35" s="13"/>
      <c r="H35" s="142"/>
      <c r="I35" s="142"/>
    </row>
    <row r="36" spans="1:9" ht="15.75" customHeight="1">
      <c r="A36" s="147" t="str">
        <f t="shared" si="0"/>
        <v>Diciembre</v>
      </c>
      <c r="B36" s="148">
        <f t="shared" ref="B36:D36" si="9">C53</f>
        <v>11800000</v>
      </c>
      <c r="C36" s="149">
        <f t="shared" si="9"/>
        <v>14200000</v>
      </c>
      <c r="D36" s="150">
        <f t="shared" si="9"/>
        <v>15400000</v>
      </c>
      <c r="E36" s="13"/>
      <c r="H36" s="142"/>
      <c r="I36" s="142"/>
    </row>
    <row r="37" spans="1:9" ht="15.75" customHeight="1">
      <c r="A37" s="13"/>
      <c r="B37" s="13"/>
      <c r="C37" s="13"/>
      <c r="D37" s="13"/>
      <c r="E37" s="13"/>
      <c r="H37" s="142"/>
      <c r="I37" s="142"/>
    </row>
    <row r="38" spans="1:9" ht="15.75" customHeight="1">
      <c r="A38" s="13"/>
      <c r="B38" s="13"/>
      <c r="C38" s="13"/>
      <c r="D38" s="13"/>
      <c r="E38" s="13"/>
      <c r="H38" s="142"/>
      <c r="I38" s="142"/>
    </row>
    <row r="39" spans="1:9" ht="15.75" customHeight="1">
      <c r="A39" s="13"/>
      <c r="B39" s="13"/>
      <c r="C39" s="13"/>
      <c r="D39" s="13"/>
      <c r="E39" s="13"/>
      <c r="H39" s="142"/>
      <c r="I39" s="142"/>
    </row>
    <row r="40" spans="1:9" ht="15.75" customHeight="1">
      <c r="A40" s="13"/>
      <c r="B40" s="13"/>
      <c r="C40" s="13"/>
      <c r="D40" s="13"/>
      <c r="E40" s="13"/>
      <c r="H40" s="142"/>
      <c r="I40" s="142"/>
    </row>
    <row r="41" spans="1:9" ht="15.75" customHeight="1">
      <c r="A41" s="13"/>
      <c r="B41" s="13"/>
      <c r="C41" s="13"/>
      <c r="D41" s="13"/>
      <c r="E41" s="13"/>
      <c r="H41" s="142"/>
      <c r="I41" s="142"/>
    </row>
    <row r="42" spans="1:9" ht="15.75" customHeight="1">
      <c r="H42" s="142"/>
      <c r="I42" s="142"/>
    </row>
    <row r="43" spans="1:9" ht="15.75" customHeight="1">
      <c r="H43" s="142"/>
      <c r="I43" s="142"/>
    </row>
    <row r="44" spans="1:9" ht="15.75" customHeight="1">
      <c r="A44" s="151"/>
      <c r="B44" s="151" t="s">
        <v>543</v>
      </c>
      <c r="C44" s="151" t="e">
        <f t="shared" ref="C44:E44" si="10">#REF!</f>
        <v>#REF!</v>
      </c>
      <c r="D44" s="151" t="e">
        <f t="shared" si="10"/>
        <v>#REF!</v>
      </c>
      <c r="E44" s="151" t="e">
        <f t="shared" si="10"/>
        <v>#REF!</v>
      </c>
      <c r="H44" s="142"/>
      <c r="I44" s="142"/>
    </row>
    <row r="45" spans="1:9" ht="15.75" customHeight="1">
      <c r="A45" s="151" t="s">
        <v>544</v>
      </c>
      <c r="B45" s="152">
        <v>3000000</v>
      </c>
      <c r="C45" s="153">
        <f>B45+H52</f>
        <v>3800000</v>
      </c>
      <c r="D45" s="153">
        <f>B45+I52</f>
        <v>6200000</v>
      </c>
      <c r="E45" s="153">
        <f t="shared" ref="E45:E53" si="11">D45+1200000</f>
        <v>7400000</v>
      </c>
      <c r="G45" s="615" t="s">
        <v>540</v>
      </c>
      <c r="H45" s="273"/>
      <c r="I45" s="142" t="s">
        <v>541</v>
      </c>
    </row>
    <row r="46" spans="1:9" ht="15.75" customHeight="1">
      <c r="A46" s="151" t="s">
        <v>545</v>
      </c>
      <c r="B46" s="152">
        <v>4000000</v>
      </c>
      <c r="C46" s="152">
        <f>B46+H52</f>
        <v>4800000</v>
      </c>
      <c r="D46" s="152">
        <f>B46+I52</f>
        <v>7200000</v>
      </c>
      <c r="E46" s="153">
        <f t="shared" si="11"/>
        <v>8400000</v>
      </c>
      <c r="G46" s="154" t="s">
        <v>546</v>
      </c>
      <c r="H46" s="155">
        <v>500000</v>
      </c>
      <c r="I46" s="142">
        <v>500000</v>
      </c>
    </row>
    <row r="47" spans="1:9" ht="15.75" customHeight="1">
      <c r="A47" s="151" t="s">
        <v>547</v>
      </c>
      <c r="B47" s="152">
        <v>5000000</v>
      </c>
      <c r="C47" s="152">
        <f>B47+H52</f>
        <v>5800000</v>
      </c>
      <c r="D47" s="152">
        <f>B47+I52</f>
        <v>8200000</v>
      </c>
      <c r="E47" s="153">
        <f t="shared" si="11"/>
        <v>9400000</v>
      </c>
      <c r="G47" s="154" t="s">
        <v>548</v>
      </c>
      <c r="H47" s="155">
        <v>100000</v>
      </c>
      <c r="I47" s="142">
        <v>700000</v>
      </c>
    </row>
    <row r="48" spans="1:9" ht="15.75" customHeight="1">
      <c r="A48" s="151" t="s">
        <v>549</v>
      </c>
      <c r="B48" s="152">
        <v>6000000</v>
      </c>
      <c r="C48" s="152">
        <f>B48+H52</f>
        <v>6800000</v>
      </c>
      <c r="D48" s="152">
        <f>B48+I52</f>
        <v>9200000</v>
      </c>
      <c r="E48" s="153">
        <f t="shared" si="11"/>
        <v>10400000</v>
      </c>
      <c r="G48" s="154" t="s">
        <v>550</v>
      </c>
      <c r="H48" s="155">
        <v>200000</v>
      </c>
      <c r="I48" s="142"/>
    </row>
    <row r="49" spans="1:9" ht="15.75" customHeight="1">
      <c r="A49" s="151" t="s">
        <v>551</v>
      </c>
      <c r="B49" s="152">
        <v>7000000</v>
      </c>
      <c r="C49" s="152">
        <f>B49+H52</f>
        <v>7800000</v>
      </c>
      <c r="D49" s="152">
        <f>B49+I52</f>
        <v>10200000</v>
      </c>
      <c r="E49" s="153">
        <f t="shared" si="11"/>
        <v>11400000</v>
      </c>
      <c r="G49" s="154" t="s">
        <v>552</v>
      </c>
      <c r="H49" s="155"/>
      <c r="I49" s="142">
        <v>1600000</v>
      </c>
    </row>
    <row r="50" spans="1:9" ht="15.75" customHeight="1">
      <c r="A50" s="151" t="s">
        <v>553</v>
      </c>
      <c r="B50" s="152">
        <v>8000000</v>
      </c>
      <c r="C50" s="152">
        <f>B50+H52</f>
        <v>8800000</v>
      </c>
      <c r="D50" s="152">
        <f>B50+I52</f>
        <v>11200000</v>
      </c>
      <c r="E50" s="153">
        <f t="shared" si="11"/>
        <v>12400000</v>
      </c>
      <c r="G50" s="154" t="s">
        <v>554</v>
      </c>
      <c r="H50" s="155">
        <v>0</v>
      </c>
      <c r="I50" s="142">
        <v>200000</v>
      </c>
    </row>
    <row r="51" spans="1:9" ht="15.75" customHeight="1">
      <c r="A51" s="151" t="s">
        <v>555</v>
      </c>
      <c r="B51" s="152">
        <v>9000000</v>
      </c>
      <c r="C51" s="152">
        <f>B51+H52</f>
        <v>9800000</v>
      </c>
      <c r="D51" s="152">
        <f>B51+I52</f>
        <v>12200000</v>
      </c>
      <c r="E51" s="153">
        <f t="shared" si="11"/>
        <v>13400000</v>
      </c>
      <c r="G51" s="154" t="s">
        <v>534</v>
      </c>
      <c r="H51" s="155">
        <v>0</v>
      </c>
      <c r="I51" s="142">
        <v>200000</v>
      </c>
    </row>
    <row r="52" spans="1:9" ht="15.75" customHeight="1">
      <c r="A52" s="151" t="s">
        <v>556</v>
      </c>
      <c r="B52" s="152">
        <v>10000000</v>
      </c>
      <c r="C52" s="152">
        <f>B52+H52</f>
        <v>10800000</v>
      </c>
      <c r="D52" s="152">
        <f>B52+I52</f>
        <v>13200000</v>
      </c>
      <c r="E52" s="153">
        <f t="shared" si="11"/>
        <v>14400000</v>
      </c>
      <c r="G52" s="154"/>
      <c r="H52" s="155">
        <f t="shared" ref="H52:I52" si="12">H51+H50+H49+H48+H47+H46</f>
        <v>800000</v>
      </c>
      <c r="I52" s="142">
        <f t="shared" si="12"/>
        <v>3200000</v>
      </c>
    </row>
    <row r="53" spans="1:9" ht="15.75" customHeight="1">
      <c r="A53" s="151" t="s">
        <v>557</v>
      </c>
      <c r="B53" s="152">
        <v>11000000</v>
      </c>
      <c r="C53" s="152">
        <f>B53+H52</f>
        <v>11800000</v>
      </c>
      <c r="D53" s="152">
        <f>B53+I52</f>
        <v>14200000</v>
      </c>
      <c r="E53" s="153">
        <f t="shared" si="11"/>
        <v>15400000</v>
      </c>
      <c r="H53" s="142"/>
      <c r="I53" s="142"/>
    </row>
    <row r="54" spans="1:9" ht="15.75" customHeight="1">
      <c r="H54" s="142"/>
      <c r="I54" s="142"/>
    </row>
    <row r="55" spans="1:9" ht="15.75" customHeight="1">
      <c r="H55" s="142"/>
      <c r="I55" s="142"/>
    </row>
    <row r="56" spans="1:9" ht="15.75" customHeight="1">
      <c r="H56" s="142"/>
      <c r="I56" s="142"/>
    </row>
    <row r="57" spans="1:9" ht="15.75" customHeight="1">
      <c r="H57" s="142"/>
      <c r="I57" s="142"/>
    </row>
    <row r="58" spans="1:9" ht="15.75" customHeight="1">
      <c r="H58" s="142"/>
      <c r="I58" s="142"/>
    </row>
    <row r="59" spans="1:9" ht="15.75" customHeight="1">
      <c r="H59" s="142"/>
      <c r="I59" s="142"/>
    </row>
    <row r="60" spans="1:9" ht="15.75" customHeight="1">
      <c r="H60" s="142"/>
      <c r="I60" s="142"/>
    </row>
    <row r="61" spans="1:9" ht="15.75" customHeight="1">
      <c r="H61" s="142"/>
      <c r="I61" s="142"/>
    </row>
    <row r="62" spans="1:9" ht="15.75" customHeight="1">
      <c r="H62" s="142"/>
      <c r="I62" s="142"/>
    </row>
    <row r="63" spans="1:9" ht="15.75" customHeight="1">
      <c r="H63" s="142"/>
      <c r="I63" s="142"/>
    </row>
    <row r="64" spans="1:9" ht="15.75" customHeight="1">
      <c r="H64" s="142"/>
      <c r="I64" s="142"/>
    </row>
    <row r="65" spans="8:9" ht="15.75" customHeight="1">
      <c r="H65" s="142"/>
      <c r="I65" s="142"/>
    </row>
    <row r="66" spans="8:9" ht="15.75" customHeight="1">
      <c r="H66" s="142"/>
      <c r="I66" s="142"/>
    </row>
    <row r="67" spans="8:9" ht="15.75" customHeight="1">
      <c r="H67" s="142"/>
      <c r="I67" s="142"/>
    </row>
    <row r="68" spans="8:9" ht="15.75" customHeight="1">
      <c r="H68" s="142"/>
      <c r="I68" s="142"/>
    </row>
    <row r="69" spans="8:9" ht="15.75" customHeight="1">
      <c r="H69" s="142"/>
      <c r="I69" s="142"/>
    </row>
    <row r="70" spans="8:9" ht="15.75" customHeight="1">
      <c r="H70" s="142"/>
      <c r="I70" s="142"/>
    </row>
    <row r="71" spans="8:9" ht="15.75" customHeight="1">
      <c r="H71" s="142"/>
      <c r="I71" s="142"/>
    </row>
    <row r="72" spans="8:9" ht="15.75" customHeight="1">
      <c r="H72" s="142"/>
      <c r="I72" s="142"/>
    </row>
    <row r="73" spans="8:9" ht="15.75" customHeight="1">
      <c r="H73" s="142"/>
      <c r="I73" s="142"/>
    </row>
    <row r="74" spans="8:9" ht="15.75" customHeight="1">
      <c r="H74" s="142"/>
      <c r="I74" s="142"/>
    </row>
    <row r="75" spans="8:9" ht="15.75" customHeight="1">
      <c r="H75" s="142"/>
      <c r="I75" s="142"/>
    </row>
    <row r="76" spans="8:9" ht="15.75" customHeight="1">
      <c r="H76" s="142"/>
      <c r="I76" s="142"/>
    </row>
    <row r="77" spans="8:9" ht="15.75" customHeight="1">
      <c r="H77" s="142"/>
      <c r="I77" s="142"/>
    </row>
    <row r="78" spans="8:9" ht="15.75" customHeight="1">
      <c r="H78" s="142"/>
      <c r="I78" s="142"/>
    </row>
    <row r="79" spans="8:9" ht="15.75" customHeight="1">
      <c r="H79" s="142"/>
      <c r="I79" s="142"/>
    </row>
    <row r="80" spans="8:9" ht="15.75" customHeight="1">
      <c r="H80" s="142"/>
      <c r="I80" s="142"/>
    </row>
    <row r="81" spans="8:9" ht="15.75" customHeight="1">
      <c r="H81" s="142"/>
      <c r="I81" s="142"/>
    </row>
    <row r="82" spans="8:9" ht="15.75" customHeight="1">
      <c r="H82" s="142"/>
      <c r="I82" s="142"/>
    </row>
    <row r="83" spans="8:9" ht="15.75" customHeight="1">
      <c r="H83" s="142"/>
      <c r="I83" s="142"/>
    </row>
    <row r="84" spans="8:9" ht="15.75" customHeight="1">
      <c r="H84" s="142"/>
      <c r="I84" s="142"/>
    </row>
    <row r="85" spans="8:9" ht="15.75" customHeight="1">
      <c r="H85" s="142"/>
      <c r="I85" s="142"/>
    </row>
    <row r="86" spans="8:9" ht="15.75" customHeight="1">
      <c r="H86" s="142"/>
      <c r="I86" s="142"/>
    </row>
    <row r="87" spans="8:9" ht="15.75" customHeight="1">
      <c r="H87" s="142"/>
      <c r="I87" s="142"/>
    </row>
    <row r="88" spans="8:9" ht="15.75" customHeight="1">
      <c r="H88" s="142"/>
      <c r="I88" s="142"/>
    </row>
    <row r="89" spans="8:9" ht="15.75" customHeight="1">
      <c r="H89" s="142"/>
      <c r="I89" s="142"/>
    </row>
    <row r="90" spans="8:9" ht="15.75" customHeight="1">
      <c r="H90" s="142"/>
      <c r="I90" s="142"/>
    </row>
    <row r="91" spans="8:9" ht="15.75" customHeight="1">
      <c r="H91" s="142"/>
      <c r="I91" s="142"/>
    </row>
    <row r="92" spans="8:9" ht="15.75" customHeight="1">
      <c r="H92" s="142"/>
      <c r="I92" s="142"/>
    </row>
    <row r="93" spans="8:9" ht="15.75" customHeight="1">
      <c r="H93" s="142"/>
      <c r="I93" s="142"/>
    </row>
    <row r="94" spans="8:9" ht="15.75" customHeight="1">
      <c r="H94" s="142"/>
      <c r="I94" s="142"/>
    </row>
    <row r="95" spans="8:9" ht="15.75" customHeight="1">
      <c r="H95" s="142"/>
      <c r="I95" s="142"/>
    </row>
    <row r="96" spans="8:9" ht="15.75" customHeight="1">
      <c r="H96" s="142"/>
      <c r="I96" s="142"/>
    </row>
    <row r="97" spans="8:9" ht="15.75" customHeight="1">
      <c r="H97" s="142"/>
      <c r="I97" s="142"/>
    </row>
    <row r="98" spans="8:9" ht="15.75" customHeight="1">
      <c r="H98" s="142"/>
      <c r="I98" s="142"/>
    </row>
    <row r="99" spans="8:9" ht="15.75" customHeight="1">
      <c r="H99" s="142"/>
      <c r="I99" s="142"/>
    </row>
    <row r="100" spans="8:9" ht="15.75" customHeight="1">
      <c r="H100" s="142"/>
      <c r="I100" s="142"/>
    </row>
    <row r="101" spans="8:9" ht="15.75" customHeight="1">
      <c r="H101" s="142"/>
      <c r="I101" s="142"/>
    </row>
    <row r="102" spans="8:9" ht="15.75" customHeight="1">
      <c r="H102" s="142"/>
      <c r="I102" s="142"/>
    </row>
    <row r="103" spans="8:9" ht="15.75" customHeight="1">
      <c r="H103" s="142"/>
      <c r="I103" s="142"/>
    </row>
    <row r="104" spans="8:9" ht="15.75" customHeight="1">
      <c r="H104" s="142"/>
      <c r="I104" s="142"/>
    </row>
    <row r="105" spans="8:9" ht="15.75" customHeight="1">
      <c r="H105" s="142"/>
      <c r="I105" s="142"/>
    </row>
    <row r="106" spans="8:9" ht="15.75" customHeight="1">
      <c r="H106" s="142"/>
      <c r="I106" s="142"/>
    </row>
    <row r="107" spans="8:9" ht="15.75" customHeight="1">
      <c r="H107" s="142"/>
      <c r="I107" s="142"/>
    </row>
    <row r="108" spans="8:9" ht="15.75" customHeight="1">
      <c r="H108" s="142"/>
      <c r="I108" s="142"/>
    </row>
    <row r="109" spans="8:9" ht="15.75" customHeight="1">
      <c r="H109" s="142"/>
      <c r="I109" s="142"/>
    </row>
    <row r="110" spans="8:9" ht="15.75" customHeight="1">
      <c r="H110" s="142"/>
      <c r="I110" s="142"/>
    </row>
    <row r="111" spans="8:9" ht="15.75" customHeight="1">
      <c r="H111" s="142"/>
      <c r="I111" s="142"/>
    </row>
    <row r="112" spans="8:9" ht="15.75" customHeight="1">
      <c r="H112" s="142"/>
      <c r="I112" s="142"/>
    </row>
    <row r="113" spans="8:9" ht="15.75" customHeight="1">
      <c r="H113" s="142"/>
      <c r="I113" s="142"/>
    </row>
    <row r="114" spans="8:9" ht="15.75" customHeight="1">
      <c r="H114" s="142"/>
      <c r="I114" s="142"/>
    </row>
    <row r="115" spans="8:9" ht="15.75" customHeight="1">
      <c r="H115" s="142"/>
      <c r="I115" s="142"/>
    </row>
    <row r="116" spans="8:9" ht="15.75" customHeight="1">
      <c r="H116" s="142"/>
      <c r="I116" s="142"/>
    </row>
    <row r="117" spans="8:9" ht="15.75" customHeight="1">
      <c r="H117" s="142"/>
      <c r="I117" s="142"/>
    </row>
    <row r="118" spans="8:9" ht="15.75" customHeight="1">
      <c r="H118" s="142"/>
      <c r="I118" s="142"/>
    </row>
    <row r="119" spans="8:9" ht="15.75" customHeight="1">
      <c r="H119" s="142"/>
      <c r="I119" s="142"/>
    </row>
    <row r="120" spans="8:9" ht="15.75" customHeight="1">
      <c r="H120" s="142"/>
      <c r="I120" s="142"/>
    </row>
    <row r="121" spans="8:9" ht="15.75" customHeight="1">
      <c r="H121" s="142"/>
      <c r="I121" s="142"/>
    </row>
    <row r="122" spans="8:9" ht="15.75" customHeight="1">
      <c r="H122" s="142"/>
      <c r="I122" s="142"/>
    </row>
    <row r="123" spans="8:9" ht="15.75" customHeight="1">
      <c r="H123" s="142"/>
      <c r="I123" s="142"/>
    </row>
    <row r="124" spans="8:9" ht="15.75" customHeight="1">
      <c r="H124" s="142"/>
      <c r="I124" s="142"/>
    </row>
    <row r="125" spans="8:9" ht="15.75" customHeight="1">
      <c r="H125" s="142"/>
      <c r="I125" s="142"/>
    </row>
    <row r="126" spans="8:9" ht="15.75" customHeight="1">
      <c r="H126" s="142"/>
      <c r="I126" s="142"/>
    </row>
    <row r="127" spans="8:9" ht="15.75" customHeight="1">
      <c r="H127" s="142"/>
      <c r="I127" s="142"/>
    </row>
    <row r="128" spans="8:9" ht="15.75" customHeight="1">
      <c r="H128" s="142"/>
      <c r="I128" s="142"/>
    </row>
    <row r="129" spans="8:9" ht="15.75" customHeight="1">
      <c r="H129" s="142"/>
      <c r="I129" s="142"/>
    </row>
    <row r="130" spans="8:9" ht="15.75" customHeight="1">
      <c r="H130" s="142"/>
      <c r="I130" s="142"/>
    </row>
    <row r="131" spans="8:9" ht="15.75" customHeight="1">
      <c r="H131" s="142"/>
      <c r="I131" s="142"/>
    </row>
    <row r="132" spans="8:9" ht="15.75" customHeight="1">
      <c r="H132" s="142"/>
      <c r="I132" s="142"/>
    </row>
    <row r="133" spans="8:9" ht="15.75" customHeight="1">
      <c r="H133" s="142"/>
      <c r="I133" s="142"/>
    </row>
    <row r="134" spans="8:9" ht="15.75" customHeight="1">
      <c r="H134" s="142"/>
      <c r="I134" s="142"/>
    </row>
    <row r="135" spans="8:9" ht="15.75" customHeight="1">
      <c r="H135" s="142"/>
      <c r="I135" s="142"/>
    </row>
    <row r="136" spans="8:9" ht="15.75" customHeight="1">
      <c r="H136" s="142"/>
      <c r="I136" s="142"/>
    </row>
    <row r="137" spans="8:9" ht="15.75" customHeight="1">
      <c r="H137" s="142"/>
      <c r="I137" s="142"/>
    </row>
    <row r="138" spans="8:9" ht="15.75" customHeight="1">
      <c r="H138" s="142"/>
      <c r="I138" s="142"/>
    </row>
    <row r="139" spans="8:9" ht="15.75" customHeight="1">
      <c r="H139" s="142"/>
      <c r="I139" s="142"/>
    </row>
    <row r="140" spans="8:9" ht="15.75" customHeight="1">
      <c r="H140" s="142"/>
      <c r="I140" s="142"/>
    </row>
    <row r="141" spans="8:9" ht="15.75" customHeight="1">
      <c r="H141" s="142"/>
      <c r="I141" s="142"/>
    </row>
    <row r="142" spans="8:9" ht="15.75" customHeight="1">
      <c r="H142" s="142"/>
      <c r="I142" s="142"/>
    </row>
    <row r="143" spans="8:9" ht="15.75" customHeight="1">
      <c r="H143" s="142"/>
      <c r="I143" s="142"/>
    </row>
    <row r="144" spans="8:9" ht="15.75" customHeight="1">
      <c r="H144" s="142"/>
      <c r="I144" s="142"/>
    </row>
    <row r="145" spans="8:9" ht="15.75" customHeight="1">
      <c r="H145" s="142"/>
      <c r="I145" s="142"/>
    </row>
    <row r="146" spans="8:9" ht="15.75" customHeight="1">
      <c r="H146" s="142"/>
      <c r="I146" s="142"/>
    </row>
    <row r="147" spans="8:9" ht="15.75" customHeight="1">
      <c r="H147" s="142"/>
      <c r="I147" s="142"/>
    </row>
    <row r="148" spans="8:9" ht="15.75" customHeight="1">
      <c r="H148" s="142"/>
      <c r="I148" s="142"/>
    </row>
    <row r="149" spans="8:9" ht="15.75" customHeight="1">
      <c r="H149" s="142"/>
      <c r="I149" s="142"/>
    </row>
    <row r="150" spans="8:9" ht="15.75" customHeight="1">
      <c r="H150" s="142"/>
      <c r="I150" s="142"/>
    </row>
    <row r="151" spans="8:9" ht="15.75" customHeight="1">
      <c r="H151" s="142"/>
      <c r="I151" s="142"/>
    </row>
    <row r="152" spans="8:9" ht="15.75" customHeight="1">
      <c r="H152" s="142"/>
      <c r="I152" s="142"/>
    </row>
    <row r="153" spans="8:9" ht="15.75" customHeight="1">
      <c r="H153" s="142"/>
      <c r="I153" s="142"/>
    </row>
    <row r="154" spans="8:9" ht="15.75" customHeight="1">
      <c r="H154" s="142"/>
      <c r="I154" s="142"/>
    </row>
    <row r="155" spans="8:9" ht="15.75" customHeight="1">
      <c r="H155" s="142"/>
      <c r="I155" s="142"/>
    </row>
    <row r="156" spans="8:9" ht="15.75" customHeight="1">
      <c r="H156" s="142"/>
      <c r="I156" s="142"/>
    </row>
    <row r="157" spans="8:9" ht="15.75" customHeight="1">
      <c r="H157" s="142"/>
      <c r="I157" s="142"/>
    </row>
    <row r="158" spans="8:9" ht="15.75" customHeight="1">
      <c r="H158" s="142"/>
      <c r="I158" s="142"/>
    </row>
    <row r="159" spans="8:9" ht="15.75" customHeight="1">
      <c r="H159" s="142"/>
      <c r="I159" s="142"/>
    </row>
    <row r="160" spans="8:9" ht="15.75" customHeight="1">
      <c r="H160" s="142"/>
      <c r="I160" s="142"/>
    </row>
    <row r="161" spans="8:9" ht="15.75" customHeight="1">
      <c r="H161" s="142"/>
      <c r="I161" s="142"/>
    </row>
    <row r="162" spans="8:9" ht="15.75" customHeight="1">
      <c r="H162" s="142"/>
      <c r="I162" s="142"/>
    </row>
    <row r="163" spans="8:9" ht="15.75" customHeight="1">
      <c r="H163" s="142"/>
      <c r="I163" s="142"/>
    </row>
    <row r="164" spans="8:9" ht="15.75" customHeight="1">
      <c r="H164" s="142"/>
      <c r="I164" s="142"/>
    </row>
    <row r="165" spans="8:9" ht="15.75" customHeight="1">
      <c r="H165" s="142"/>
      <c r="I165" s="142"/>
    </row>
    <row r="166" spans="8:9" ht="15.75" customHeight="1">
      <c r="H166" s="142"/>
      <c r="I166" s="142"/>
    </row>
    <row r="167" spans="8:9" ht="15.75" customHeight="1">
      <c r="H167" s="142"/>
      <c r="I167" s="142"/>
    </row>
    <row r="168" spans="8:9" ht="15.75" customHeight="1">
      <c r="H168" s="142"/>
      <c r="I168" s="142"/>
    </row>
    <row r="169" spans="8:9" ht="15.75" customHeight="1">
      <c r="H169" s="142"/>
      <c r="I169" s="142"/>
    </row>
    <row r="170" spans="8:9" ht="15.75" customHeight="1">
      <c r="H170" s="142"/>
      <c r="I170" s="142"/>
    </row>
    <row r="171" spans="8:9" ht="15.75" customHeight="1">
      <c r="H171" s="142"/>
      <c r="I171" s="142"/>
    </row>
    <row r="172" spans="8:9" ht="15.75" customHeight="1">
      <c r="H172" s="142"/>
      <c r="I172" s="142"/>
    </row>
    <row r="173" spans="8:9" ht="15.75" customHeight="1">
      <c r="H173" s="142"/>
      <c r="I173" s="142"/>
    </row>
    <row r="174" spans="8:9" ht="15.75" customHeight="1">
      <c r="H174" s="142"/>
      <c r="I174" s="142"/>
    </row>
    <row r="175" spans="8:9" ht="15.75" customHeight="1">
      <c r="H175" s="142"/>
      <c r="I175" s="142"/>
    </row>
    <row r="176" spans="8:9" ht="15.75" customHeight="1">
      <c r="H176" s="142"/>
      <c r="I176" s="142"/>
    </row>
    <row r="177" spans="8:9" ht="15.75" customHeight="1">
      <c r="H177" s="142"/>
      <c r="I177" s="142"/>
    </row>
    <row r="178" spans="8:9" ht="15.75" customHeight="1">
      <c r="H178" s="142"/>
      <c r="I178" s="142"/>
    </row>
    <row r="179" spans="8:9" ht="15.75" customHeight="1">
      <c r="H179" s="142"/>
      <c r="I179" s="142"/>
    </row>
    <row r="180" spans="8:9" ht="15.75" customHeight="1">
      <c r="H180" s="142"/>
      <c r="I180" s="142"/>
    </row>
    <row r="181" spans="8:9" ht="15.75" customHeight="1">
      <c r="H181" s="142"/>
      <c r="I181" s="142"/>
    </row>
    <row r="182" spans="8:9" ht="15.75" customHeight="1">
      <c r="H182" s="142"/>
      <c r="I182" s="142"/>
    </row>
    <row r="183" spans="8:9" ht="15.75" customHeight="1">
      <c r="H183" s="142"/>
      <c r="I183" s="142"/>
    </row>
    <row r="184" spans="8:9" ht="15.75" customHeight="1">
      <c r="H184" s="142"/>
      <c r="I184" s="142"/>
    </row>
    <row r="185" spans="8:9" ht="15.75" customHeight="1">
      <c r="H185" s="142"/>
      <c r="I185" s="142"/>
    </row>
    <row r="186" spans="8:9" ht="15.75" customHeight="1">
      <c r="H186" s="142"/>
      <c r="I186" s="142"/>
    </row>
    <row r="187" spans="8:9" ht="15.75" customHeight="1">
      <c r="H187" s="142"/>
      <c r="I187" s="142"/>
    </row>
    <row r="188" spans="8:9" ht="15.75" customHeight="1">
      <c r="H188" s="142"/>
      <c r="I188" s="142"/>
    </row>
    <row r="189" spans="8:9" ht="15.75" customHeight="1">
      <c r="H189" s="142"/>
      <c r="I189" s="142"/>
    </row>
    <row r="190" spans="8:9" ht="15.75" customHeight="1">
      <c r="H190" s="142"/>
      <c r="I190" s="142"/>
    </row>
    <row r="191" spans="8:9" ht="15.75" customHeight="1">
      <c r="H191" s="142"/>
      <c r="I191" s="142"/>
    </row>
    <row r="192" spans="8:9" ht="15.75" customHeight="1">
      <c r="H192" s="142"/>
      <c r="I192" s="142"/>
    </row>
    <row r="193" spans="8:9" ht="15.75" customHeight="1">
      <c r="H193" s="142"/>
      <c r="I193" s="142"/>
    </row>
    <row r="194" spans="8:9" ht="15.75" customHeight="1">
      <c r="H194" s="142"/>
      <c r="I194" s="142"/>
    </row>
    <row r="195" spans="8:9" ht="15.75" customHeight="1">
      <c r="H195" s="142"/>
      <c r="I195" s="142"/>
    </row>
    <row r="196" spans="8:9" ht="15.75" customHeight="1">
      <c r="H196" s="142"/>
      <c r="I196" s="142"/>
    </row>
    <row r="197" spans="8:9" ht="15.75" customHeight="1">
      <c r="H197" s="142"/>
      <c r="I197" s="142"/>
    </row>
    <row r="198" spans="8:9" ht="15.75" customHeight="1">
      <c r="H198" s="142"/>
      <c r="I198" s="142"/>
    </row>
    <row r="199" spans="8:9" ht="15.75" customHeight="1">
      <c r="H199" s="142"/>
      <c r="I199" s="142"/>
    </row>
    <row r="200" spans="8:9" ht="15.75" customHeight="1">
      <c r="H200" s="142"/>
      <c r="I200" s="142"/>
    </row>
    <row r="201" spans="8:9" ht="15.75" customHeight="1">
      <c r="H201" s="142"/>
      <c r="I201" s="142"/>
    </row>
    <row r="202" spans="8:9" ht="15.75" customHeight="1">
      <c r="H202" s="142"/>
      <c r="I202" s="142"/>
    </row>
    <row r="203" spans="8:9" ht="15.75" customHeight="1">
      <c r="H203" s="142"/>
      <c r="I203" s="142"/>
    </row>
    <row r="204" spans="8:9" ht="15.75" customHeight="1">
      <c r="H204" s="142"/>
      <c r="I204" s="142"/>
    </row>
    <row r="205" spans="8:9" ht="15.75" customHeight="1">
      <c r="H205" s="142"/>
      <c r="I205" s="142"/>
    </row>
    <row r="206" spans="8:9" ht="15.75" customHeight="1">
      <c r="H206" s="142"/>
      <c r="I206" s="142"/>
    </row>
    <row r="207" spans="8:9" ht="15.75" customHeight="1">
      <c r="H207" s="142"/>
      <c r="I207" s="142"/>
    </row>
    <row r="208" spans="8:9" ht="15.75" customHeight="1">
      <c r="H208" s="142"/>
      <c r="I208" s="142"/>
    </row>
    <row r="209" spans="8:9" ht="15.75" customHeight="1">
      <c r="H209" s="142"/>
      <c r="I209" s="142"/>
    </row>
    <row r="210" spans="8:9" ht="15.75" customHeight="1">
      <c r="H210" s="142"/>
      <c r="I210" s="142"/>
    </row>
    <row r="211" spans="8:9" ht="15.75" customHeight="1">
      <c r="H211" s="142"/>
      <c r="I211" s="142"/>
    </row>
    <row r="212" spans="8:9" ht="15.75" customHeight="1">
      <c r="H212" s="142"/>
      <c r="I212" s="142"/>
    </row>
    <row r="213" spans="8:9" ht="15.75" customHeight="1">
      <c r="H213" s="142"/>
      <c r="I213" s="142"/>
    </row>
    <row r="214" spans="8:9" ht="15.75" customHeight="1">
      <c r="H214" s="142"/>
      <c r="I214" s="142"/>
    </row>
    <row r="215" spans="8:9" ht="15.75" customHeight="1">
      <c r="H215" s="142"/>
      <c r="I215" s="142"/>
    </row>
    <row r="216" spans="8:9" ht="15.75" customHeight="1">
      <c r="H216" s="142"/>
      <c r="I216" s="142"/>
    </row>
    <row r="217" spans="8:9" ht="15.75" customHeight="1">
      <c r="H217" s="142"/>
      <c r="I217" s="142"/>
    </row>
    <row r="218" spans="8:9" ht="15.75" customHeight="1">
      <c r="H218" s="142"/>
      <c r="I218" s="142"/>
    </row>
    <row r="219" spans="8:9" ht="15.75" customHeight="1">
      <c r="H219" s="142"/>
      <c r="I219" s="142"/>
    </row>
    <row r="220" spans="8:9" ht="15.75" customHeight="1">
      <c r="H220" s="142"/>
      <c r="I220" s="142"/>
    </row>
    <row r="221" spans="8:9" ht="15.75" customHeight="1">
      <c r="H221" s="142"/>
      <c r="I221" s="142"/>
    </row>
    <row r="222" spans="8:9" ht="15.75" customHeight="1">
      <c r="H222" s="142"/>
      <c r="I222" s="142"/>
    </row>
    <row r="223" spans="8:9" ht="15.75" customHeight="1">
      <c r="H223" s="142"/>
      <c r="I223" s="142"/>
    </row>
    <row r="224" spans="8:9" ht="15.75" customHeight="1">
      <c r="H224" s="142"/>
      <c r="I224" s="142"/>
    </row>
    <row r="225" spans="8:9" ht="15.75" customHeight="1">
      <c r="H225" s="142"/>
      <c r="I225" s="142"/>
    </row>
    <row r="226" spans="8:9" ht="15.75" customHeight="1">
      <c r="H226" s="142"/>
      <c r="I226" s="142"/>
    </row>
    <row r="227" spans="8:9" ht="15.75" customHeight="1">
      <c r="H227" s="142"/>
      <c r="I227" s="142"/>
    </row>
    <row r="228" spans="8:9" ht="15.75" customHeight="1">
      <c r="H228" s="142"/>
      <c r="I228" s="142"/>
    </row>
    <row r="229" spans="8:9" ht="15.75" customHeight="1">
      <c r="H229" s="142"/>
      <c r="I229" s="142"/>
    </row>
    <row r="230" spans="8:9" ht="15.75" customHeight="1">
      <c r="H230" s="142"/>
      <c r="I230" s="142"/>
    </row>
    <row r="231" spans="8:9" ht="15.75" customHeight="1">
      <c r="H231" s="142"/>
      <c r="I231" s="142"/>
    </row>
    <row r="232" spans="8:9" ht="15.75" customHeight="1">
      <c r="H232" s="142"/>
      <c r="I232" s="142"/>
    </row>
    <row r="233" spans="8:9" ht="15.75" customHeight="1">
      <c r="H233" s="142"/>
      <c r="I233" s="142"/>
    </row>
    <row r="234" spans="8:9" ht="15.75" customHeight="1">
      <c r="H234" s="142"/>
      <c r="I234" s="142"/>
    </row>
    <row r="235" spans="8:9" ht="15.75" customHeight="1">
      <c r="H235" s="142"/>
      <c r="I235" s="142"/>
    </row>
    <row r="236" spans="8:9" ht="15.75" customHeight="1">
      <c r="H236" s="142"/>
      <c r="I236" s="142"/>
    </row>
    <row r="237" spans="8:9" ht="15.75" customHeight="1">
      <c r="H237" s="142"/>
      <c r="I237" s="142"/>
    </row>
    <row r="238" spans="8:9" ht="15.75" customHeight="1">
      <c r="H238" s="142"/>
      <c r="I238" s="142"/>
    </row>
    <row r="239" spans="8:9" ht="15.75" customHeight="1">
      <c r="H239" s="142"/>
      <c r="I239" s="142"/>
    </row>
    <row r="240" spans="8:9" ht="15.75" customHeight="1">
      <c r="H240" s="142"/>
      <c r="I240" s="142"/>
    </row>
    <row r="241" spans="8:9" ht="15.75" customHeight="1">
      <c r="H241" s="142"/>
      <c r="I241" s="142"/>
    </row>
    <row r="242" spans="8:9" ht="15.75" customHeight="1">
      <c r="H242" s="142"/>
      <c r="I242" s="142"/>
    </row>
    <row r="243" spans="8:9" ht="15.75" customHeight="1">
      <c r="H243" s="142"/>
      <c r="I243" s="142"/>
    </row>
    <row r="244" spans="8:9" ht="15.75" customHeight="1">
      <c r="H244" s="142"/>
      <c r="I244" s="142"/>
    </row>
    <row r="245" spans="8:9" ht="15.75" customHeight="1">
      <c r="H245" s="142"/>
      <c r="I245" s="142"/>
    </row>
    <row r="246" spans="8:9" ht="15.75" customHeight="1">
      <c r="H246" s="142"/>
      <c r="I246" s="142"/>
    </row>
    <row r="247" spans="8:9" ht="15.75" customHeight="1">
      <c r="H247" s="142"/>
      <c r="I247" s="142"/>
    </row>
    <row r="248" spans="8:9" ht="15.75" customHeight="1">
      <c r="H248" s="142"/>
      <c r="I248" s="142"/>
    </row>
    <row r="249" spans="8:9" ht="15.75" customHeight="1">
      <c r="H249" s="142"/>
      <c r="I249" s="142"/>
    </row>
    <row r="250" spans="8:9" ht="15.75" customHeight="1">
      <c r="H250" s="142"/>
      <c r="I250" s="142"/>
    </row>
    <row r="251" spans="8:9" ht="15.75" customHeight="1">
      <c r="H251" s="142"/>
      <c r="I251" s="142"/>
    </row>
    <row r="252" spans="8:9" ht="15.75" customHeight="1">
      <c r="H252" s="142"/>
      <c r="I252" s="142"/>
    </row>
    <row r="253" spans="8:9" ht="15.75" customHeight="1">
      <c r="H253" s="142"/>
      <c r="I253" s="142"/>
    </row>
    <row r="254" spans="8:9" ht="15.75" customHeight="1"/>
    <row r="255" spans="8:9" ht="15.75" customHeight="1"/>
    <row r="256" spans="8: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2:D3"/>
    <mergeCell ref="A23:C23"/>
    <mergeCell ref="A26:A27"/>
    <mergeCell ref="B26:D26"/>
    <mergeCell ref="G45:H45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C49" zoomScale="160" zoomScaleNormal="160" workbookViewId="0">
      <selection activeCell="D63" sqref="D63"/>
    </sheetView>
  </sheetViews>
  <sheetFormatPr baseColWidth="10" defaultColWidth="14.42578125" defaultRowHeight="15" customHeight="1"/>
  <cols>
    <col min="1" max="1" width="11.42578125" customWidth="1"/>
    <col min="2" max="2" width="20.28515625" customWidth="1"/>
    <col min="3" max="3" width="11.42578125" customWidth="1"/>
    <col min="4" max="4" width="18.140625" bestFit="1" customWidth="1"/>
    <col min="5" max="5" width="116.5703125" style="220" customWidth="1"/>
    <col min="6" max="26" width="11.42578125" customWidth="1"/>
  </cols>
  <sheetData>
    <row r="1" spans="1:26" ht="14.25" customHeight="1">
      <c r="A1" s="39"/>
      <c r="B1" s="39"/>
      <c r="C1" s="39"/>
      <c r="D1" s="39"/>
      <c r="E1" s="218"/>
      <c r="F1" s="39"/>
      <c r="G1" s="39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9"/>
      <c r="B2" s="39" t="s">
        <v>240</v>
      </c>
      <c r="C2" s="39"/>
      <c r="D2" s="39"/>
      <c r="E2" s="218"/>
      <c r="F2" s="39"/>
      <c r="G2" s="39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9"/>
      <c r="B3" s="39"/>
      <c r="C3" s="39"/>
      <c r="D3" s="39"/>
      <c r="E3" s="218"/>
      <c r="F3" s="39"/>
      <c r="G3" s="39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>
      <c r="A4" s="39"/>
      <c r="B4" s="39" t="s">
        <v>241</v>
      </c>
      <c r="C4" s="39" t="s">
        <v>242</v>
      </c>
      <c r="D4" s="39" t="s">
        <v>243</v>
      </c>
      <c r="E4" s="218"/>
      <c r="F4" s="39"/>
      <c r="G4" s="3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>
      <c r="A5" s="39"/>
      <c r="B5" s="39" t="s">
        <v>244</v>
      </c>
      <c r="C5" s="39" t="s">
        <v>245</v>
      </c>
      <c r="D5" s="39"/>
      <c r="E5" s="218"/>
      <c r="F5" s="39"/>
      <c r="G5" s="39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39"/>
      <c r="B6" s="39" t="s">
        <v>246</v>
      </c>
      <c r="C6" s="39" t="s">
        <v>247</v>
      </c>
      <c r="D6" s="39"/>
      <c r="E6" s="218"/>
      <c r="F6" s="39"/>
      <c r="G6" s="39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39"/>
      <c r="B7" s="39" t="s">
        <v>248</v>
      </c>
      <c r="C7" s="39" t="s">
        <v>249</v>
      </c>
      <c r="D7" s="39"/>
      <c r="E7" s="218"/>
      <c r="F7" s="39"/>
      <c r="G7" s="39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4.25" customHeight="1">
      <c r="A8" s="39"/>
      <c r="B8" s="39"/>
      <c r="C8" s="39"/>
      <c r="D8" s="39"/>
      <c r="E8" s="218"/>
      <c r="F8" s="39"/>
      <c r="G8" s="39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4.25" customHeight="1">
      <c r="A9" s="39"/>
      <c r="B9" s="39"/>
      <c r="C9" s="39"/>
      <c r="D9" s="39"/>
      <c r="E9" s="218"/>
      <c r="F9" s="39"/>
      <c r="G9" s="39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>
      <c r="A10" s="39"/>
      <c r="B10" s="39"/>
      <c r="C10" s="39"/>
      <c r="D10" s="39"/>
      <c r="E10" s="218"/>
      <c r="F10" s="39"/>
      <c r="G10" s="39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4.25" customHeight="1">
      <c r="A11" s="39"/>
      <c r="B11" s="39" t="s">
        <v>250</v>
      </c>
      <c r="C11" s="39" t="s">
        <v>251</v>
      </c>
      <c r="D11" s="39"/>
      <c r="E11" s="218"/>
      <c r="F11" s="39"/>
      <c r="G11" s="39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25" customHeight="1">
      <c r="A12" s="39"/>
      <c r="B12" s="39" t="s">
        <v>252</v>
      </c>
      <c r="C12" s="39"/>
      <c r="D12" s="39"/>
      <c r="E12" s="218"/>
      <c r="F12" s="39"/>
      <c r="G12" s="39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25" customHeight="1">
      <c r="A13" s="39"/>
      <c r="B13" s="39" t="s">
        <v>253</v>
      </c>
      <c r="C13" s="39"/>
      <c r="D13" s="39"/>
      <c r="E13" s="218"/>
      <c r="F13" s="39"/>
      <c r="G13" s="39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25" customHeight="1">
      <c r="A14" s="39"/>
      <c r="B14" s="39" t="s">
        <v>254</v>
      </c>
      <c r="C14" s="39"/>
      <c r="D14" s="39"/>
      <c r="E14" s="218"/>
      <c r="F14" s="39"/>
      <c r="G14" s="3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>
      <c r="A15" s="39"/>
      <c r="B15" s="39" t="s">
        <v>255</v>
      </c>
      <c r="C15" s="39"/>
      <c r="D15" s="39"/>
      <c r="E15" s="218"/>
      <c r="F15" s="39"/>
      <c r="G15" s="3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>
      <c r="A16" s="39"/>
      <c r="B16" s="39"/>
      <c r="C16" s="39"/>
      <c r="D16" s="39"/>
      <c r="E16" s="218"/>
      <c r="F16" s="39"/>
      <c r="G16" s="3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customHeight="1">
      <c r="A17" s="39"/>
      <c r="B17" s="39"/>
      <c r="C17" s="39"/>
      <c r="D17" s="39"/>
      <c r="E17" s="218"/>
      <c r="F17" s="39"/>
      <c r="G17" s="3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customHeight="1">
      <c r="A18" s="39"/>
      <c r="B18" s="39"/>
      <c r="C18" s="39"/>
      <c r="D18" s="39"/>
      <c r="E18" s="218"/>
      <c r="F18" s="39"/>
      <c r="G18" s="3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>
      <c r="A19" s="13"/>
      <c r="B19" s="13"/>
      <c r="C19" s="13"/>
      <c r="D19" s="13"/>
      <c r="E19" s="219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>
      <c r="A20" s="13"/>
      <c r="B20" s="13"/>
      <c r="C20" s="13"/>
      <c r="D20" s="13"/>
      <c r="E20" s="219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>
      <c r="A21" s="13"/>
      <c r="B21" s="13"/>
      <c r="C21" s="13"/>
      <c r="D21" s="13"/>
      <c r="E21" s="219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A22" s="13"/>
      <c r="B22" s="13"/>
      <c r="C22" s="13"/>
      <c r="D22" s="13"/>
      <c r="E22" s="219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>
      <c r="A23" s="13"/>
      <c r="B23" s="13"/>
      <c r="C23" s="13"/>
      <c r="D23" s="13"/>
      <c r="E23" s="219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>
      <c r="A24" s="13"/>
      <c r="B24" s="13"/>
      <c r="C24" s="13"/>
      <c r="D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customHeight="1" thickBot="1">
      <c r="A25" s="13"/>
      <c r="B25" s="13"/>
      <c r="C25" s="13"/>
      <c r="D25" s="13" t="s">
        <v>654</v>
      </c>
      <c r="E25" s="220" t="s">
        <v>655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 thickBot="1">
      <c r="A26" s="13"/>
      <c r="B26" s="13"/>
      <c r="C26" s="13"/>
      <c r="D26" s="208" t="s">
        <v>645</v>
      </c>
      <c r="E26" s="221" t="s">
        <v>663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25" customHeight="1" thickBot="1">
      <c r="A27" s="13"/>
      <c r="B27" s="201"/>
      <c r="C27" s="201" t="s">
        <v>634</v>
      </c>
      <c r="D27" s="209" t="s">
        <v>646</v>
      </c>
      <c r="E27" s="221" t="s">
        <v>662</v>
      </c>
      <c r="F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customHeight="1" thickBot="1">
      <c r="A28" s="13"/>
      <c r="B28" s="201"/>
      <c r="C28" s="201" t="s">
        <v>635</v>
      </c>
      <c r="D28" s="210" t="s">
        <v>650</v>
      </c>
      <c r="E28" s="221" t="s">
        <v>661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25" customHeight="1" thickBot="1">
      <c r="A29" s="13"/>
      <c r="B29" s="201"/>
      <c r="C29" s="13"/>
      <c r="D29" s="211" t="s">
        <v>647</v>
      </c>
      <c r="E29" s="221" t="s">
        <v>660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25" customHeight="1" thickBot="1">
      <c r="A30" s="13"/>
      <c r="B30" s="13"/>
      <c r="C30" s="13"/>
      <c r="D30" s="212" t="s">
        <v>648</v>
      </c>
      <c r="E30" s="221" t="s">
        <v>659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25" customHeight="1" thickBot="1">
      <c r="A31" s="13"/>
      <c r="B31" s="13"/>
      <c r="C31" s="13"/>
      <c r="D31" s="208" t="s">
        <v>649</v>
      </c>
      <c r="E31" s="221" t="s">
        <v>657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 thickBot="1">
      <c r="A32" s="13"/>
      <c r="B32" s="13"/>
      <c r="C32" s="13"/>
      <c r="D32" s="213" t="s">
        <v>651</v>
      </c>
      <c r="E32" s="221" t="s">
        <v>658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 thickBot="1">
      <c r="A33" s="13"/>
      <c r="B33" s="13"/>
      <c r="C33" s="13"/>
      <c r="D33" s="213" t="s">
        <v>652</v>
      </c>
      <c r="E33" s="221" t="s">
        <v>664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 thickBot="1">
      <c r="A34" s="13"/>
      <c r="B34" s="13"/>
      <c r="C34" s="13"/>
      <c r="D34" s="213" t="s">
        <v>653</v>
      </c>
      <c r="E34" s="221" t="s">
        <v>665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 thickBot="1">
      <c r="A35" s="13"/>
      <c r="B35" s="13"/>
      <c r="C35" s="13"/>
      <c r="D35" s="213" t="s">
        <v>632</v>
      </c>
      <c r="E35" s="221" t="s">
        <v>666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customHeight="1" thickBot="1">
      <c r="A36" s="13"/>
      <c r="B36" s="13"/>
      <c r="C36" s="13"/>
      <c r="D36" s="213" t="s">
        <v>644</v>
      </c>
      <c r="E36" s="221" t="s">
        <v>669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 thickBot="1">
      <c r="A37" s="13"/>
      <c r="B37" s="13"/>
      <c r="C37" s="13"/>
      <c r="D37" s="213" t="s">
        <v>643</v>
      </c>
      <c r="E37" s="221" t="s">
        <v>667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customHeight="1" thickBot="1">
      <c r="A38" s="13"/>
      <c r="B38" s="13"/>
      <c r="C38" s="13"/>
      <c r="D38" s="213" t="s">
        <v>642</v>
      </c>
      <c r="E38" s="221" t="s">
        <v>668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customHeight="1" thickBot="1">
      <c r="A39" s="13"/>
      <c r="B39" s="13"/>
      <c r="C39" s="13"/>
      <c r="D39" s="214" t="s">
        <v>641</v>
      </c>
      <c r="E39" s="221" t="s">
        <v>670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 thickBot="1">
      <c r="A40" s="13"/>
      <c r="B40" s="13"/>
      <c r="C40" s="13"/>
      <c r="D40" s="213" t="s">
        <v>640</v>
      </c>
      <c r="E40" s="221" t="s">
        <v>671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 thickBot="1">
      <c r="A41" s="13"/>
      <c r="B41" s="13"/>
      <c r="C41" s="13"/>
      <c r="D41" s="213" t="s">
        <v>631</v>
      </c>
      <c r="E41" s="221" t="s">
        <v>672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customHeight="1" thickBot="1">
      <c r="A42" s="13"/>
      <c r="B42" s="13"/>
      <c r="C42" s="13"/>
      <c r="D42" s="215" t="s">
        <v>639</v>
      </c>
      <c r="E42" s="222" t="s">
        <v>683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customHeight="1">
      <c r="A43" s="13"/>
      <c r="B43" s="13"/>
      <c r="C43" s="13"/>
      <c r="D43" s="224" t="s">
        <v>684</v>
      </c>
      <c r="E43" s="222" t="s">
        <v>673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customHeight="1">
      <c r="A44" s="13"/>
      <c r="B44" s="13"/>
      <c r="C44" s="13"/>
      <c r="D44" s="13"/>
      <c r="E44" s="222" t="s">
        <v>674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customHeight="1">
      <c r="A45" s="13"/>
      <c r="B45" s="13"/>
      <c r="C45" s="13"/>
      <c r="D45" s="13"/>
      <c r="E45" s="222" t="s">
        <v>675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>
      <c r="A46" s="13"/>
      <c r="B46" s="13"/>
      <c r="C46" s="13"/>
      <c r="D46" s="201" t="s">
        <v>691</v>
      </c>
      <c r="E46" s="222" t="s">
        <v>676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>
      <c r="A47" s="13"/>
      <c r="B47" s="13"/>
      <c r="C47" s="13"/>
      <c r="D47" s="201" t="s">
        <v>692</v>
      </c>
      <c r="E47" s="222" t="s">
        <v>677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25" customHeight="1">
      <c r="A48" s="13"/>
      <c r="B48" s="13"/>
      <c r="C48" s="13"/>
      <c r="D48" s="201" t="s">
        <v>693</v>
      </c>
      <c r="E48" s="222" t="s">
        <v>678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25" customHeight="1">
      <c r="A49" s="13"/>
      <c r="B49" s="13"/>
      <c r="C49" s="13"/>
      <c r="D49" s="201" t="s">
        <v>694</v>
      </c>
      <c r="E49" s="222" t="s">
        <v>679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>
      <c r="A50" s="13"/>
      <c r="B50" s="13"/>
      <c r="C50" s="13"/>
      <c r="D50" s="201" t="s">
        <v>695</v>
      </c>
      <c r="E50" s="222" t="s">
        <v>680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>
      <c r="A51" s="13"/>
      <c r="B51" s="13"/>
      <c r="C51" s="13"/>
      <c r="D51" s="201" t="s">
        <v>696</v>
      </c>
      <c r="E51" s="223" t="s">
        <v>689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>
      <c r="A52" s="13"/>
      <c r="B52" s="13"/>
      <c r="C52" s="270" t="s">
        <v>138</v>
      </c>
      <c r="E52" s="219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25" customHeight="1">
      <c r="A53" s="13"/>
      <c r="B53" s="13"/>
      <c r="C53" s="270" t="s">
        <v>713</v>
      </c>
      <c r="E53" s="219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25" customHeight="1">
      <c r="A54" s="13"/>
      <c r="B54" s="13"/>
      <c r="C54" s="270" t="s">
        <v>708</v>
      </c>
      <c r="E54" s="219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25" customHeight="1">
      <c r="A55" s="13"/>
      <c r="B55" s="13"/>
      <c r="C55" s="270" t="s">
        <v>705</v>
      </c>
      <c r="E55" s="219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customHeight="1">
      <c r="A56" s="13"/>
      <c r="B56" s="13"/>
      <c r="C56" s="270" t="s">
        <v>707</v>
      </c>
      <c r="E56" s="219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25" customHeight="1">
      <c r="A57" s="13"/>
      <c r="B57" s="13"/>
      <c r="C57" s="270" t="s">
        <v>699</v>
      </c>
      <c r="E57" s="219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>
      <c r="A58" s="13"/>
      <c r="B58" s="13"/>
      <c r="C58" s="270" t="s">
        <v>700</v>
      </c>
      <c r="E58" s="219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4.25" customHeight="1">
      <c r="A59" s="13"/>
      <c r="B59" s="13"/>
      <c r="C59" s="270" t="s">
        <v>701</v>
      </c>
      <c r="E59" s="219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25" customHeight="1">
      <c r="A60" s="13"/>
      <c r="B60" s="13"/>
      <c r="C60" s="270" t="s">
        <v>706</v>
      </c>
      <c r="E60" s="219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4.25" customHeight="1">
      <c r="A61" s="13"/>
      <c r="B61" s="13"/>
      <c r="C61" s="270" t="s">
        <v>703</v>
      </c>
      <c r="E61" s="219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4.25" customHeight="1">
      <c r="A62" s="13"/>
      <c r="B62" s="13"/>
      <c r="C62" s="270" t="s">
        <v>704</v>
      </c>
      <c r="E62" s="219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4.25" customHeight="1">
      <c r="A63" s="13"/>
      <c r="B63" s="13"/>
      <c r="C63" s="270" t="s">
        <v>702</v>
      </c>
      <c r="E63" s="219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customHeight="1">
      <c r="A64" s="13"/>
      <c r="B64" s="13"/>
      <c r="C64" s="270" t="s">
        <v>711</v>
      </c>
      <c r="E64" s="219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>
      <c r="A65" s="13"/>
      <c r="B65" s="13"/>
      <c r="C65" s="270" t="s">
        <v>710</v>
      </c>
      <c r="E65" s="219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4.25" customHeight="1">
      <c r="A66" s="13"/>
      <c r="B66" s="13"/>
      <c r="C66" s="270" t="s">
        <v>709</v>
      </c>
      <c r="E66" s="219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customHeight="1">
      <c r="A67" s="13"/>
      <c r="B67" s="13"/>
      <c r="C67" s="270" t="s">
        <v>712</v>
      </c>
      <c r="E67" s="219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customHeight="1">
      <c r="A68" s="13"/>
      <c r="B68" s="13"/>
      <c r="C68" s="13"/>
      <c r="E68" s="219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customHeight="1">
      <c r="A69" s="13"/>
      <c r="B69" s="13"/>
      <c r="C69" s="13"/>
      <c r="D69" s="13"/>
      <c r="E69" s="219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customHeight="1">
      <c r="A70" s="13"/>
      <c r="B70" s="13"/>
      <c r="C70" s="13"/>
      <c r="D70" s="13"/>
      <c r="E70" s="219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4.25" customHeight="1">
      <c r="A71" s="13"/>
      <c r="B71" s="13"/>
      <c r="C71" s="13"/>
      <c r="D71" s="13"/>
      <c r="E71" s="219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4.25" customHeight="1">
      <c r="A72" s="13"/>
      <c r="B72" s="13"/>
      <c r="C72" s="13"/>
      <c r="D72" s="13"/>
      <c r="E72" s="219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customHeight="1">
      <c r="A73" s="13"/>
      <c r="B73" s="13"/>
      <c r="C73" s="13"/>
      <c r="D73" s="13"/>
      <c r="E73" s="219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4.25" customHeight="1">
      <c r="A74" s="13"/>
      <c r="B74" s="13"/>
      <c r="C74" s="13"/>
      <c r="D74" s="13"/>
      <c r="E74" s="219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customHeight="1">
      <c r="A75" s="13"/>
      <c r="B75" s="13"/>
      <c r="C75" s="13"/>
      <c r="D75" s="13"/>
      <c r="E75" s="219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customHeight="1">
      <c r="A76" s="13"/>
      <c r="B76" s="13"/>
      <c r="C76" s="13"/>
      <c r="D76" s="13"/>
      <c r="E76" s="219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customHeight="1">
      <c r="A77" s="13"/>
      <c r="B77" s="13"/>
      <c r="C77" s="13"/>
      <c r="D77" s="13"/>
      <c r="E77" s="219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customHeight="1">
      <c r="A78" s="13"/>
      <c r="B78" s="13"/>
      <c r="C78" s="13"/>
      <c r="D78" s="13"/>
      <c r="E78" s="219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customHeight="1">
      <c r="A79" s="13"/>
      <c r="B79" s="13"/>
      <c r="C79" s="13"/>
      <c r="D79" s="13"/>
      <c r="E79" s="219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>
      <c r="A80" s="13"/>
      <c r="B80" s="13"/>
      <c r="C80" s="13"/>
      <c r="D80" s="13"/>
      <c r="E80" s="219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4.25" customHeight="1">
      <c r="A81" s="13"/>
      <c r="B81" s="13"/>
      <c r="C81" s="13"/>
      <c r="D81" s="13"/>
      <c r="E81" s="219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customHeight="1">
      <c r="A82" s="13"/>
      <c r="B82" s="13"/>
      <c r="C82" s="13"/>
      <c r="D82" s="13"/>
      <c r="E82" s="219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4.25" customHeight="1">
      <c r="A83" s="13"/>
      <c r="B83" s="13"/>
      <c r="C83" s="13"/>
      <c r="D83" s="13"/>
      <c r="E83" s="219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customHeight="1">
      <c r="A84" s="13"/>
      <c r="B84" s="13"/>
      <c r="C84" s="13"/>
      <c r="D84" s="13"/>
      <c r="E84" s="219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customHeight="1">
      <c r="A85" s="13"/>
      <c r="B85" s="13"/>
      <c r="C85" s="13"/>
      <c r="D85" s="13"/>
      <c r="E85" s="219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customHeight="1">
      <c r="A86" s="13"/>
      <c r="B86" s="13"/>
      <c r="C86" s="13"/>
      <c r="D86" s="13"/>
      <c r="E86" s="219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4.25" customHeight="1">
      <c r="A87" s="13"/>
      <c r="B87" s="13"/>
      <c r="C87" s="13"/>
      <c r="D87" s="13"/>
      <c r="E87" s="219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4.25" customHeight="1">
      <c r="A88" s="13"/>
      <c r="B88" s="13"/>
      <c r="C88" s="13"/>
      <c r="D88" s="13"/>
      <c r="E88" s="219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4.25" customHeight="1">
      <c r="A89" s="13"/>
      <c r="B89" s="13"/>
      <c r="C89" s="13"/>
      <c r="D89" s="13"/>
      <c r="E89" s="219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customHeight="1">
      <c r="A90" s="13"/>
      <c r="B90" s="13"/>
      <c r="C90" s="13"/>
      <c r="D90" s="13"/>
      <c r="E90" s="219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customHeight="1">
      <c r="A91" s="13"/>
      <c r="B91" s="13"/>
      <c r="C91" s="13"/>
      <c r="D91" s="13"/>
      <c r="E91" s="219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>
      <c r="A92" s="13"/>
      <c r="B92" s="13"/>
      <c r="C92" s="13"/>
      <c r="D92" s="13"/>
      <c r="E92" s="219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customHeight="1">
      <c r="A93" s="13"/>
      <c r="B93" s="13"/>
      <c r="C93" s="13"/>
      <c r="D93" s="13"/>
      <c r="E93" s="219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>
      <c r="A94" s="13"/>
      <c r="B94" s="13"/>
      <c r="C94" s="13"/>
      <c r="D94" s="13"/>
      <c r="E94" s="219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>
      <c r="A95" s="13"/>
      <c r="B95" s="13"/>
      <c r="C95" s="13"/>
      <c r="D95" s="13"/>
      <c r="E95" s="219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>
      <c r="A96" s="13"/>
      <c r="B96" s="13"/>
      <c r="C96" s="13"/>
      <c r="D96" s="13"/>
      <c r="E96" s="219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>
      <c r="A97" s="13"/>
      <c r="B97" s="13"/>
      <c r="C97" s="13"/>
      <c r="D97" s="13"/>
      <c r="E97" s="219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>
      <c r="A98" s="13"/>
      <c r="B98" s="13"/>
      <c r="C98" s="13"/>
      <c r="D98" s="13"/>
      <c r="E98" s="219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>
      <c r="A99" s="13"/>
      <c r="B99" s="13"/>
      <c r="C99" s="13"/>
      <c r="D99" s="13"/>
      <c r="E99" s="219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>
      <c r="A100" s="13"/>
      <c r="B100" s="13"/>
      <c r="C100" s="13"/>
      <c r="D100" s="13"/>
      <c r="E100" s="219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>
      <c r="A101" s="13"/>
      <c r="B101" s="13"/>
      <c r="C101" s="13"/>
      <c r="D101" s="13"/>
      <c r="E101" s="219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>
      <c r="A102" s="13"/>
      <c r="B102" s="13"/>
      <c r="C102" s="13"/>
      <c r="D102" s="13"/>
      <c r="E102" s="219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>
      <c r="A103" s="13"/>
      <c r="B103" s="13"/>
      <c r="C103" s="13"/>
      <c r="D103" s="13"/>
      <c r="E103" s="219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>
      <c r="A104" s="13"/>
      <c r="B104" s="13"/>
      <c r="C104" s="13"/>
      <c r="D104" s="13"/>
      <c r="E104" s="219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>
      <c r="A105" s="13"/>
      <c r="B105" s="13"/>
      <c r="C105" s="13"/>
      <c r="D105" s="13"/>
      <c r="E105" s="219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>
      <c r="A106" s="13"/>
      <c r="B106" s="13"/>
      <c r="C106" s="13"/>
      <c r="D106" s="13"/>
      <c r="E106" s="219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>
      <c r="A107" s="13"/>
      <c r="B107" s="13"/>
      <c r="C107" s="13"/>
      <c r="D107" s="13"/>
      <c r="E107" s="219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>
      <c r="A108" s="13"/>
      <c r="B108" s="13"/>
      <c r="C108" s="13"/>
      <c r="D108" s="13"/>
      <c r="E108" s="219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>
      <c r="A109" s="13"/>
      <c r="B109" s="13"/>
      <c r="C109" s="13"/>
      <c r="D109" s="13"/>
      <c r="E109" s="219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>
      <c r="A110" s="13"/>
      <c r="B110" s="13"/>
      <c r="C110" s="13"/>
      <c r="D110" s="13"/>
      <c r="E110" s="219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>
      <c r="A111" s="13"/>
      <c r="B111" s="13"/>
      <c r="C111" s="13"/>
      <c r="D111" s="13"/>
      <c r="E111" s="219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>
      <c r="A112" s="13"/>
      <c r="B112" s="13"/>
      <c r="C112" s="13"/>
      <c r="D112" s="13"/>
      <c r="E112" s="219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>
      <c r="A113" s="13"/>
      <c r="B113" s="13"/>
      <c r="C113" s="13"/>
      <c r="D113" s="13"/>
      <c r="E113" s="219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>
      <c r="A114" s="13"/>
      <c r="B114" s="13"/>
      <c r="C114" s="13"/>
      <c r="D114" s="13"/>
      <c r="E114" s="219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>
      <c r="A115" s="13"/>
      <c r="B115" s="13"/>
      <c r="C115" s="13"/>
      <c r="D115" s="13"/>
      <c r="E115" s="219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>
      <c r="A116" s="13"/>
      <c r="B116" s="13"/>
      <c r="C116" s="13"/>
      <c r="D116" s="13"/>
      <c r="E116" s="219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>
      <c r="A117" s="13"/>
      <c r="B117" s="13"/>
      <c r="C117" s="13"/>
      <c r="D117" s="13"/>
      <c r="E117" s="219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>
      <c r="A118" s="13"/>
      <c r="B118" s="13"/>
      <c r="C118" s="13"/>
      <c r="D118" s="13"/>
      <c r="E118" s="219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>
      <c r="A119" s="13"/>
      <c r="B119" s="13"/>
      <c r="C119" s="13"/>
      <c r="D119" s="13"/>
      <c r="E119" s="219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>
      <c r="A120" s="13"/>
      <c r="B120" s="13"/>
      <c r="C120" s="13"/>
      <c r="D120" s="13"/>
      <c r="E120" s="219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>
      <c r="A121" s="13"/>
      <c r="B121" s="13"/>
      <c r="C121" s="13"/>
      <c r="D121" s="13"/>
      <c r="E121" s="219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>
      <c r="A122" s="13"/>
      <c r="B122" s="13"/>
      <c r="C122" s="13"/>
      <c r="D122" s="13"/>
      <c r="E122" s="219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>
      <c r="A123" s="13"/>
      <c r="B123" s="13"/>
      <c r="C123" s="13"/>
      <c r="D123" s="13"/>
      <c r="E123" s="219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>
      <c r="A124" s="13"/>
      <c r="B124" s="13"/>
      <c r="C124" s="13"/>
      <c r="D124" s="13"/>
      <c r="E124" s="219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>
      <c r="A125" s="13"/>
      <c r="B125" s="13"/>
      <c r="C125" s="13"/>
      <c r="D125" s="13"/>
      <c r="E125" s="219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>
      <c r="A126" s="13"/>
      <c r="B126" s="13"/>
      <c r="C126" s="13"/>
      <c r="D126" s="13"/>
      <c r="E126" s="219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>
      <c r="A127" s="13"/>
      <c r="B127" s="13"/>
      <c r="C127" s="13"/>
      <c r="D127" s="13"/>
      <c r="E127" s="219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>
      <c r="A128" s="13"/>
      <c r="B128" s="13"/>
      <c r="C128" s="13"/>
      <c r="D128" s="13"/>
      <c r="E128" s="219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>
      <c r="A129" s="13"/>
      <c r="B129" s="13"/>
      <c r="C129" s="13"/>
      <c r="D129" s="13"/>
      <c r="E129" s="219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>
      <c r="A130" s="13"/>
      <c r="B130" s="13"/>
      <c r="C130" s="13"/>
      <c r="D130" s="13"/>
      <c r="E130" s="219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>
      <c r="A131" s="13"/>
      <c r="B131" s="13"/>
      <c r="C131" s="13"/>
      <c r="D131" s="13"/>
      <c r="E131" s="219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>
      <c r="A132" s="13"/>
      <c r="B132" s="13"/>
      <c r="C132" s="13"/>
      <c r="D132" s="13"/>
      <c r="E132" s="219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>
      <c r="A133" s="13"/>
      <c r="B133" s="13"/>
      <c r="C133" s="13"/>
      <c r="D133" s="13"/>
      <c r="E133" s="219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>
      <c r="A134" s="13"/>
      <c r="B134" s="13"/>
      <c r="C134" s="13"/>
      <c r="D134" s="13"/>
      <c r="E134" s="219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>
      <c r="A135" s="13"/>
      <c r="B135" s="13"/>
      <c r="C135" s="13"/>
      <c r="D135" s="13"/>
      <c r="E135" s="219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>
      <c r="A136" s="13"/>
      <c r="B136" s="13"/>
      <c r="C136" s="13"/>
      <c r="D136" s="13"/>
      <c r="E136" s="219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>
      <c r="A137" s="13"/>
      <c r="B137" s="13"/>
      <c r="C137" s="13"/>
      <c r="D137" s="13"/>
      <c r="E137" s="219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>
      <c r="A138" s="13"/>
      <c r="B138" s="13"/>
      <c r="C138" s="13"/>
      <c r="D138" s="13"/>
      <c r="E138" s="219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>
      <c r="A139" s="13"/>
      <c r="B139" s="13"/>
      <c r="C139" s="13"/>
      <c r="D139" s="13"/>
      <c r="E139" s="219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>
      <c r="A140" s="13"/>
      <c r="B140" s="13"/>
      <c r="C140" s="13"/>
      <c r="D140" s="13"/>
      <c r="E140" s="219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>
      <c r="A141" s="13"/>
      <c r="B141" s="13"/>
      <c r="C141" s="13"/>
      <c r="D141" s="13"/>
      <c r="E141" s="219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>
      <c r="A142" s="13"/>
      <c r="B142" s="13"/>
      <c r="C142" s="13"/>
      <c r="D142" s="13"/>
      <c r="E142" s="219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>
      <c r="A143" s="13"/>
      <c r="B143" s="13"/>
      <c r="C143" s="13"/>
      <c r="D143" s="13"/>
      <c r="E143" s="219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>
      <c r="A144" s="13"/>
      <c r="B144" s="13"/>
      <c r="C144" s="13"/>
      <c r="D144" s="13"/>
      <c r="E144" s="219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>
      <c r="A145" s="13"/>
      <c r="B145" s="13"/>
      <c r="C145" s="13"/>
      <c r="D145" s="13"/>
      <c r="E145" s="219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>
      <c r="A146" s="13"/>
      <c r="B146" s="13"/>
      <c r="C146" s="13"/>
      <c r="D146" s="13"/>
      <c r="E146" s="219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>
      <c r="A147" s="13"/>
      <c r="B147" s="13"/>
      <c r="C147" s="13"/>
      <c r="D147" s="13"/>
      <c r="E147" s="219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>
      <c r="A148" s="13"/>
      <c r="B148" s="13"/>
      <c r="C148" s="13"/>
      <c r="D148" s="13"/>
      <c r="E148" s="219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>
      <c r="A149" s="13"/>
      <c r="B149" s="13"/>
      <c r="C149" s="13"/>
      <c r="D149" s="13"/>
      <c r="E149" s="219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>
      <c r="A150" s="13"/>
      <c r="B150" s="13"/>
      <c r="C150" s="13"/>
      <c r="D150" s="13"/>
      <c r="E150" s="219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>
      <c r="A151" s="13"/>
      <c r="B151" s="13"/>
      <c r="C151" s="13"/>
      <c r="D151" s="13"/>
      <c r="E151" s="219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>
      <c r="A152" s="13"/>
      <c r="B152" s="13"/>
      <c r="C152" s="13"/>
      <c r="D152" s="13"/>
      <c r="E152" s="219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>
      <c r="A153" s="13"/>
      <c r="B153" s="13"/>
      <c r="C153" s="13"/>
      <c r="D153" s="13"/>
      <c r="E153" s="219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>
      <c r="A154" s="13"/>
      <c r="B154" s="13"/>
      <c r="C154" s="13"/>
      <c r="D154" s="13"/>
      <c r="E154" s="219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>
      <c r="A155" s="13"/>
      <c r="B155" s="13"/>
      <c r="C155" s="13"/>
      <c r="D155" s="13"/>
      <c r="E155" s="219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>
      <c r="A156" s="13"/>
      <c r="B156" s="13"/>
      <c r="C156" s="13"/>
      <c r="D156" s="13"/>
      <c r="E156" s="219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>
      <c r="A157" s="13"/>
      <c r="B157" s="13"/>
      <c r="C157" s="13"/>
      <c r="D157" s="13"/>
      <c r="E157" s="219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>
      <c r="A158" s="13"/>
      <c r="B158" s="13"/>
      <c r="C158" s="13"/>
      <c r="D158" s="13"/>
      <c r="E158" s="219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>
      <c r="A159" s="13"/>
      <c r="B159" s="13"/>
      <c r="C159" s="13"/>
      <c r="D159" s="13"/>
      <c r="E159" s="219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>
      <c r="A160" s="13"/>
      <c r="B160" s="13"/>
      <c r="C160" s="13"/>
      <c r="D160" s="13"/>
      <c r="E160" s="219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>
      <c r="A161" s="13"/>
      <c r="B161" s="13"/>
      <c r="C161" s="13"/>
      <c r="D161" s="13"/>
      <c r="E161" s="219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>
      <c r="A162" s="13"/>
      <c r="B162" s="13"/>
      <c r="C162" s="13"/>
      <c r="D162" s="13"/>
      <c r="E162" s="219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>
      <c r="A163" s="13"/>
      <c r="B163" s="13"/>
      <c r="C163" s="13"/>
      <c r="D163" s="13"/>
      <c r="E163" s="219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>
      <c r="A164" s="13"/>
      <c r="B164" s="13"/>
      <c r="C164" s="13"/>
      <c r="D164" s="13"/>
      <c r="E164" s="219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>
      <c r="A165" s="13"/>
      <c r="B165" s="13"/>
      <c r="C165" s="13"/>
      <c r="D165" s="13"/>
      <c r="E165" s="219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>
      <c r="A166" s="13"/>
      <c r="B166" s="13"/>
      <c r="C166" s="13"/>
      <c r="D166" s="13"/>
      <c r="E166" s="219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>
      <c r="A167" s="13"/>
      <c r="B167" s="13"/>
      <c r="C167" s="13"/>
      <c r="D167" s="13"/>
      <c r="E167" s="219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>
      <c r="A168" s="13"/>
      <c r="B168" s="13"/>
      <c r="C168" s="13"/>
      <c r="D168" s="13"/>
      <c r="E168" s="219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>
      <c r="A169" s="13"/>
      <c r="B169" s="13"/>
      <c r="C169" s="13"/>
      <c r="D169" s="13"/>
      <c r="E169" s="219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>
      <c r="A170" s="13"/>
      <c r="B170" s="13"/>
      <c r="C170" s="13"/>
      <c r="D170" s="13"/>
      <c r="E170" s="219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>
      <c r="A171" s="13"/>
      <c r="B171" s="13"/>
      <c r="C171" s="13"/>
      <c r="D171" s="13"/>
      <c r="E171" s="219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>
      <c r="A172" s="13"/>
      <c r="B172" s="13"/>
      <c r="C172" s="13"/>
      <c r="D172" s="13"/>
      <c r="E172" s="219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>
      <c r="A173" s="13"/>
      <c r="B173" s="13"/>
      <c r="C173" s="13"/>
      <c r="D173" s="13"/>
      <c r="E173" s="219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>
      <c r="A174" s="13"/>
      <c r="B174" s="13"/>
      <c r="C174" s="13"/>
      <c r="D174" s="13"/>
      <c r="E174" s="219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>
      <c r="A175" s="13"/>
      <c r="B175" s="13"/>
      <c r="C175" s="13"/>
      <c r="D175" s="13"/>
      <c r="E175" s="219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>
      <c r="A176" s="13"/>
      <c r="B176" s="13"/>
      <c r="C176" s="13"/>
      <c r="D176" s="13"/>
      <c r="E176" s="219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>
      <c r="A177" s="13"/>
      <c r="B177" s="13"/>
      <c r="C177" s="13"/>
      <c r="D177" s="13"/>
      <c r="E177" s="219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>
      <c r="A178" s="13"/>
      <c r="B178" s="13"/>
      <c r="C178" s="13"/>
      <c r="D178" s="13"/>
      <c r="E178" s="219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>
      <c r="A179" s="13"/>
      <c r="B179" s="13"/>
      <c r="C179" s="13"/>
      <c r="D179" s="13"/>
      <c r="E179" s="219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>
      <c r="A180" s="13"/>
      <c r="B180" s="13"/>
      <c r="C180" s="13"/>
      <c r="D180" s="13"/>
      <c r="E180" s="219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>
      <c r="A181" s="13"/>
      <c r="B181" s="13"/>
      <c r="C181" s="13"/>
      <c r="D181" s="13"/>
      <c r="E181" s="219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>
      <c r="A182" s="13"/>
      <c r="B182" s="13"/>
      <c r="C182" s="13"/>
      <c r="D182" s="13"/>
      <c r="E182" s="219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>
      <c r="A183" s="13"/>
      <c r="B183" s="13"/>
      <c r="C183" s="13"/>
      <c r="D183" s="13"/>
      <c r="E183" s="219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>
      <c r="A184" s="13"/>
      <c r="B184" s="13"/>
      <c r="C184" s="13"/>
      <c r="D184" s="13"/>
      <c r="E184" s="219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>
      <c r="A185" s="13"/>
      <c r="B185" s="13"/>
      <c r="C185" s="13"/>
      <c r="D185" s="13"/>
      <c r="E185" s="219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>
      <c r="A186" s="13"/>
      <c r="B186" s="13"/>
      <c r="C186" s="13"/>
      <c r="D186" s="13"/>
      <c r="E186" s="219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>
      <c r="A187" s="13"/>
      <c r="B187" s="13"/>
      <c r="C187" s="13"/>
      <c r="D187" s="13"/>
      <c r="E187" s="219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>
      <c r="A188" s="13"/>
      <c r="B188" s="13"/>
      <c r="C188" s="13"/>
      <c r="D188" s="13"/>
      <c r="E188" s="219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>
      <c r="A189" s="13"/>
      <c r="B189" s="13"/>
      <c r="C189" s="13"/>
      <c r="D189" s="13"/>
      <c r="E189" s="219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>
      <c r="A190" s="13"/>
      <c r="B190" s="13"/>
      <c r="C190" s="13"/>
      <c r="D190" s="13"/>
      <c r="E190" s="219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>
      <c r="A191" s="13"/>
      <c r="B191" s="13"/>
      <c r="C191" s="13"/>
      <c r="D191" s="13"/>
      <c r="E191" s="219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>
      <c r="A192" s="13"/>
      <c r="B192" s="13"/>
      <c r="C192" s="13"/>
      <c r="D192" s="13"/>
      <c r="E192" s="219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>
      <c r="A193" s="13"/>
      <c r="B193" s="13"/>
      <c r="C193" s="13"/>
      <c r="D193" s="13"/>
      <c r="E193" s="219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>
      <c r="A194" s="13"/>
      <c r="B194" s="13"/>
      <c r="C194" s="13"/>
      <c r="D194" s="13"/>
      <c r="E194" s="219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>
      <c r="A195" s="13"/>
      <c r="B195" s="13"/>
      <c r="C195" s="13"/>
      <c r="D195" s="13"/>
      <c r="E195" s="219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>
      <c r="A196" s="13"/>
      <c r="B196" s="13"/>
      <c r="C196" s="13"/>
      <c r="D196" s="13"/>
      <c r="E196" s="219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>
      <c r="A197" s="13"/>
      <c r="B197" s="13"/>
      <c r="C197" s="13"/>
      <c r="D197" s="13"/>
      <c r="E197" s="219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>
      <c r="A198" s="13"/>
      <c r="B198" s="13"/>
      <c r="C198" s="13"/>
      <c r="D198" s="13"/>
      <c r="E198" s="219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>
      <c r="A199" s="13"/>
      <c r="B199" s="13"/>
      <c r="C199" s="13"/>
      <c r="D199" s="13"/>
      <c r="E199" s="219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>
      <c r="A200" s="13"/>
      <c r="B200" s="13"/>
      <c r="C200" s="13"/>
      <c r="D200" s="13"/>
      <c r="E200" s="219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>
      <c r="A201" s="13"/>
      <c r="B201" s="13"/>
      <c r="C201" s="13"/>
      <c r="D201" s="13"/>
      <c r="E201" s="219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>
      <c r="A202" s="13"/>
      <c r="B202" s="13"/>
      <c r="C202" s="13"/>
      <c r="D202" s="13"/>
      <c r="E202" s="219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>
      <c r="A203" s="13"/>
      <c r="B203" s="13"/>
      <c r="C203" s="13"/>
      <c r="D203" s="13"/>
      <c r="E203" s="219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>
      <c r="A204" s="13"/>
      <c r="B204" s="13"/>
      <c r="C204" s="13"/>
      <c r="D204" s="13"/>
      <c r="E204" s="219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>
      <c r="A205" s="13"/>
      <c r="B205" s="13"/>
      <c r="C205" s="13"/>
      <c r="D205" s="13"/>
      <c r="E205" s="219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>
      <c r="A206" s="13"/>
      <c r="B206" s="13"/>
      <c r="C206" s="13"/>
      <c r="D206" s="13"/>
      <c r="E206" s="219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>
      <c r="A207" s="13"/>
      <c r="B207" s="13"/>
      <c r="C207" s="13"/>
      <c r="D207" s="13"/>
      <c r="E207" s="219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>
      <c r="A208" s="13"/>
      <c r="B208" s="13"/>
      <c r="C208" s="13"/>
      <c r="D208" s="13"/>
      <c r="E208" s="219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>
      <c r="A209" s="13"/>
      <c r="B209" s="13"/>
      <c r="C209" s="13"/>
      <c r="D209" s="13"/>
      <c r="E209" s="219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>
      <c r="A210" s="13"/>
      <c r="B210" s="13"/>
      <c r="C210" s="13"/>
      <c r="D210" s="13"/>
      <c r="E210" s="219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>
      <c r="A211" s="13"/>
      <c r="B211" s="13"/>
      <c r="C211" s="13"/>
      <c r="D211" s="13"/>
      <c r="E211" s="219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>
      <c r="A212" s="13"/>
      <c r="B212" s="13"/>
      <c r="C212" s="13"/>
      <c r="D212" s="13"/>
      <c r="E212" s="219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>
      <c r="A213" s="13"/>
      <c r="B213" s="13"/>
      <c r="C213" s="13"/>
      <c r="D213" s="13"/>
      <c r="E213" s="219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>
      <c r="A214" s="13"/>
      <c r="B214" s="13"/>
      <c r="C214" s="13"/>
      <c r="D214" s="13"/>
      <c r="E214" s="219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>
      <c r="A215" s="13"/>
      <c r="B215" s="13"/>
      <c r="C215" s="13"/>
      <c r="D215" s="13"/>
      <c r="E215" s="219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>
      <c r="A216" s="13"/>
      <c r="B216" s="13"/>
      <c r="C216" s="13"/>
      <c r="D216" s="13"/>
      <c r="E216" s="219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>
      <c r="A217" s="13"/>
      <c r="B217" s="13"/>
      <c r="C217" s="13"/>
      <c r="D217" s="13"/>
      <c r="E217" s="219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>
      <c r="A218" s="13"/>
      <c r="B218" s="13"/>
      <c r="C218" s="13"/>
      <c r="D218" s="13"/>
      <c r="E218" s="219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>
      <c r="A219" s="13"/>
      <c r="B219" s="13"/>
      <c r="C219" s="13"/>
      <c r="D219" s="13"/>
      <c r="E219" s="219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>
      <c r="A220" s="13"/>
      <c r="B220" s="13"/>
      <c r="C220" s="13"/>
      <c r="D220" s="13"/>
      <c r="E220" s="219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>
      <c r="A221" s="13"/>
      <c r="B221" s="13"/>
      <c r="C221" s="13"/>
      <c r="D221" s="13"/>
      <c r="E221" s="219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>
      <c r="A222" s="13"/>
      <c r="B222" s="13"/>
      <c r="C222" s="13"/>
      <c r="D222" s="13"/>
      <c r="E222" s="219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>
      <c r="A223" s="13"/>
      <c r="B223" s="13"/>
      <c r="C223" s="13"/>
      <c r="D223" s="13"/>
      <c r="E223" s="219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>
      <c r="A224" s="13"/>
      <c r="B224" s="13"/>
      <c r="C224" s="13"/>
      <c r="D224" s="13"/>
      <c r="E224" s="219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>
      <c r="A225" s="13"/>
      <c r="B225" s="13"/>
      <c r="C225" s="13"/>
      <c r="D225" s="13"/>
      <c r="E225" s="219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>
      <c r="A226" s="13"/>
      <c r="B226" s="13"/>
      <c r="C226" s="13"/>
      <c r="D226" s="13"/>
      <c r="E226" s="219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>
      <c r="A227" s="13"/>
      <c r="B227" s="13"/>
      <c r="C227" s="13"/>
      <c r="D227" s="13"/>
      <c r="E227" s="219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>
      <c r="A228" s="13"/>
      <c r="B228" s="13"/>
      <c r="C228" s="13"/>
      <c r="D228" s="13"/>
      <c r="E228" s="219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>
      <c r="A229" s="13"/>
      <c r="B229" s="13"/>
      <c r="C229" s="13"/>
      <c r="D229" s="13"/>
      <c r="E229" s="219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>
      <c r="A230" s="13"/>
      <c r="B230" s="13"/>
      <c r="C230" s="13"/>
      <c r="D230" s="13"/>
      <c r="E230" s="219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>
      <c r="A231" s="13"/>
      <c r="B231" s="13"/>
      <c r="C231" s="13"/>
      <c r="D231" s="13"/>
      <c r="E231" s="219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>
      <c r="A232" s="13"/>
      <c r="B232" s="13"/>
      <c r="C232" s="13"/>
      <c r="D232" s="13"/>
      <c r="E232" s="219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>
      <c r="A233" s="13"/>
      <c r="B233" s="13"/>
      <c r="C233" s="13"/>
      <c r="D233" s="13"/>
      <c r="E233" s="219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>
      <c r="A234" s="13"/>
      <c r="B234" s="13"/>
      <c r="C234" s="13"/>
      <c r="D234" s="13"/>
      <c r="E234" s="219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>
      <c r="A235" s="13"/>
      <c r="B235" s="13"/>
      <c r="C235" s="13"/>
      <c r="D235" s="13"/>
      <c r="E235" s="219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>
      <c r="A236" s="13"/>
      <c r="B236" s="13"/>
      <c r="C236" s="13"/>
      <c r="D236" s="13"/>
      <c r="E236" s="219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>
      <c r="A237" s="13"/>
      <c r="B237" s="13"/>
      <c r="C237" s="13"/>
      <c r="D237" s="13"/>
      <c r="E237" s="219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>
      <c r="A238" s="13"/>
      <c r="B238" s="13"/>
      <c r="C238" s="13"/>
      <c r="D238" s="13"/>
      <c r="E238" s="219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>
      <c r="A239" s="13"/>
      <c r="B239" s="13"/>
      <c r="C239" s="13"/>
      <c r="D239" s="13"/>
      <c r="E239" s="219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>
      <c r="A240" s="13"/>
      <c r="B240" s="13"/>
      <c r="C240" s="13"/>
      <c r="D240" s="13"/>
      <c r="E240" s="219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>
      <c r="A241" s="13"/>
      <c r="B241" s="13"/>
      <c r="C241" s="13"/>
      <c r="D241" s="13"/>
      <c r="E241" s="219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>
      <c r="A242" s="13"/>
      <c r="B242" s="13"/>
      <c r="C242" s="13"/>
      <c r="D242" s="13"/>
      <c r="E242" s="219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>
      <c r="A243" s="13"/>
      <c r="B243" s="13"/>
      <c r="C243" s="13"/>
      <c r="D243" s="13"/>
      <c r="E243" s="219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>
      <c r="A244" s="13"/>
      <c r="B244" s="13"/>
      <c r="C244" s="13"/>
      <c r="D244" s="13"/>
      <c r="E244" s="219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>
      <c r="A245" s="13"/>
      <c r="B245" s="13"/>
      <c r="C245" s="13"/>
      <c r="D245" s="13"/>
      <c r="E245" s="219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>
      <c r="A246" s="13"/>
      <c r="B246" s="13"/>
      <c r="C246" s="13"/>
      <c r="D246" s="13"/>
      <c r="E246" s="219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>
      <c r="A247" s="13"/>
      <c r="B247" s="13"/>
      <c r="C247" s="13"/>
      <c r="D247" s="13"/>
      <c r="E247" s="219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>
      <c r="A248" s="13"/>
      <c r="B248" s="13"/>
      <c r="C248" s="13"/>
      <c r="D248" s="13"/>
      <c r="E248" s="219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>
      <c r="A249" s="13"/>
      <c r="B249" s="13"/>
      <c r="C249" s="13"/>
      <c r="D249" s="13"/>
      <c r="E249" s="219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>
      <c r="A250" s="13"/>
      <c r="B250" s="13"/>
      <c r="C250" s="13"/>
      <c r="D250" s="13"/>
      <c r="E250" s="219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>
      <c r="A251" s="13"/>
      <c r="B251" s="13"/>
      <c r="C251" s="13"/>
      <c r="D251" s="13"/>
      <c r="E251" s="219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>
      <c r="A252" s="13"/>
      <c r="B252" s="13"/>
      <c r="C252" s="13"/>
      <c r="D252" s="13"/>
      <c r="E252" s="219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>
      <c r="A253" s="13"/>
      <c r="B253" s="13"/>
      <c r="C253" s="13"/>
      <c r="D253" s="13"/>
      <c r="E253" s="219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>
      <c r="A254" s="13"/>
      <c r="B254" s="13"/>
      <c r="C254" s="13"/>
      <c r="D254" s="13"/>
      <c r="E254" s="219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>
      <c r="A255" s="13"/>
      <c r="B255" s="13"/>
      <c r="C255" s="13"/>
      <c r="D255" s="13"/>
      <c r="E255" s="219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>
      <c r="A256" s="13"/>
      <c r="B256" s="13"/>
      <c r="C256" s="13"/>
      <c r="D256" s="13"/>
      <c r="E256" s="219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>
      <c r="A257" s="13"/>
      <c r="B257" s="13"/>
      <c r="C257" s="13"/>
      <c r="D257" s="13"/>
      <c r="E257" s="219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>
      <c r="A258" s="13"/>
      <c r="B258" s="13"/>
      <c r="C258" s="13"/>
      <c r="D258" s="13"/>
      <c r="E258" s="219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>
      <c r="A259" s="13"/>
      <c r="B259" s="13"/>
      <c r="C259" s="13"/>
      <c r="D259" s="13"/>
      <c r="E259" s="219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>
      <c r="A260" s="13"/>
      <c r="B260" s="13"/>
      <c r="C260" s="13"/>
      <c r="D260" s="13"/>
      <c r="E260" s="219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>
      <c r="A261" s="13"/>
      <c r="B261" s="13"/>
      <c r="C261" s="13"/>
      <c r="D261" s="13"/>
      <c r="E261" s="219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>
      <c r="A262" s="13"/>
      <c r="B262" s="13"/>
      <c r="C262" s="13"/>
      <c r="D262" s="13"/>
      <c r="E262" s="219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>
      <c r="A263" s="13"/>
      <c r="B263" s="13"/>
      <c r="C263" s="13"/>
      <c r="D263" s="13"/>
      <c r="E263" s="219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>
      <c r="A264" s="13"/>
      <c r="B264" s="13"/>
      <c r="C264" s="13"/>
      <c r="D264" s="13"/>
      <c r="E264" s="219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>
      <c r="A265" s="13"/>
      <c r="B265" s="13"/>
      <c r="C265" s="13"/>
      <c r="D265" s="13"/>
      <c r="E265" s="219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>
      <c r="A266" s="13"/>
      <c r="B266" s="13"/>
      <c r="C266" s="13"/>
      <c r="D266" s="13"/>
      <c r="E266" s="219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>
      <c r="A267" s="13"/>
      <c r="B267" s="13"/>
      <c r="C267" s="13"/>
      <c r="D267" s="13"/>
      <c r="E267" s="219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>
      <c r="A268" s="13"/>
      <c r="B268" s="13"/>
      <c r="C268" s="13"/>
      <c r="D268" s="13"/>
      <c r="E268" s="219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>
      <c r="A269" s="13"/>
      <c r="B269" s="13"/>
      <c r="C269" s="13"/>
      <c r="D269" s="13"/>
      <c r="E269" s="219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>
      <c r="A270" s="13"/>
      <c r="B270" s="13"/>
      <c r="C270" s="13"/>
      <c r="D270" s="13"/>
      <c r="E270" s="219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>
      <c r="A271" s="13"/>
      <c r="B271" s="13"/>
      <c r="C271" s="13"/>
      <c r="D271" s="13"/>
      <c r="E271" s="219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>
      <c r="A272" s="13"/>
      <c r="B272" s="13"/>
      <c r="C272" s="13"/>
      <c r="D272" s="13"/>
      <c r="E272" s="219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>
      <c r="A273" s="13"/>
      <c r="B273" s="13"/>
      <c r="C273" s="13"/>
      <c r="D273" s="13"/>
      <c r="E273" s="219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>
      <c r="A274" s="13"/>
      <c r="B274" s="13"/>
      <c r="C274" s="13"/>
      <c r="D274" s="13"/>
      <c r="E274" s="219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>
      <c r="A275" s="13"/>
      <c r="B275" s="13"/>
      <c r="C275" s="13"/>
      <c r="D275" s="13"/>
      <c r="E275" s="219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>
      <c r="A276" s="13"/>
      <c r="B276" s="13"/>
      <c r="C276" s="13"/>
      <c r="D276" s="13"/>
      <c r="E276" s="219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>
      <c r="A277" s="13"/>
      <c r="B277" s="13"/>
      <c r="C277" s="13"/>
      <c r="D277" s="13"/>
      <c r="E277" s="219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>
      <c r="A278" s="13"/>
      <c r="B278" s="13"/>
      <c r="C278" s="13"/>
      <c r="D278" s="13"/>
      <c r="E278" s="219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>
      <c r="A279" s="13"/>
      <c r="B279" s="13"/>
      <c r="C279" s="13"/>
      <c r="D279" s="13"/>
      <c r="E279" s="219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>
      <c r="A280" s="13"/>
      <c r="B280" s="13"/>
      <c r="C280" s="13"/>
      <c r="D280" s="13"/>
      <c r="E280" s="219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>
      <c r="A281" s="13"/>
      <c r="B281" s="13"/>
      <c r="C281" s="13"/>
      <c r="D281" s="13"/>
      <c r="E281" s="219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>
      <c r="A282" s="13"/>
      <c r="B282" s="13"/>
      <c r="C282" s="13"/>
      <c r="D282" s="13"/>
      <c r="E282" s="219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>
      <c r="A283" s="13"/>
      <c r="B283" s="13"/>
      <c r="C283" s="13"/>
      <c r="D283" s="13"/>
      <c r="E283" s="219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>
      <c r="A284" s="13"/>
      <c r="B284" s="13"/>
      <c r="C284" s="13"/>
      <c r="D284" s="13"/>
      <c r="E284" s="219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>
      <c r="A285" s="13"/>
      <c r="B285" s="13"/>
      <c r="C285" s="13"/>
      <c r="D285" s="13"/>
      <c r="E285" s="219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>
      <c r="A286" s="13"/>
      <c r="B286" s="13"/>
      <c r="C286" s="13"/>
      <c r="D286" s="13"/>
      <c r="E286" s="219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>
      <c r="A287" s="13"/>
      <c r="B287" s="13"/>
      <c r="C287" s="13"/>
      <c r="D287" s="13"/>
      <c r="E287" s="219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>
      <c r="A288" s="13"/>
      <c r="B288" s="13"/>
      <c r="C288" s="13"/>
      <c r="D288" s="13"/>
      <c r="E288" s="219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>
      <c r="A289" s="13"/>
      <c r="B289" s="13"/>
      <c r="C289" s="13"/>
      <c r="D289" s="13"/>
      <c r="E289" s="219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>
      <c r="A290" s="13"/>
      <c r="B290" s="13"/>
      <c r="C290" s="13"/>
      <c r="D290" s="13"/>
      <c r="E290" s="219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>
      <c r="A291" s="13"/>
      <c r="B291" s="13"/>
      <c r="C291" s="13"/>
      <c r="D291" s="13"/>
      <c r="E291" s="219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>
      <c r="A292" s="13"/>
      <c r="B292" s="13"/>
      <c r="C292" s="13"/>
      <c r="D292" s="13"/>
      <c r="E292" s="219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customHeight="1">
      <c r="A293" s="13"/>
      <c r="B293" s="13"/>
      <c r="C293" s="13"/>
      <c r="D293" s="13"/>
      <c r="E293" s="219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customHeight="1">
      <c r="A294" s="13"/>
      <c r="B294" s="13"/>
      <c r="C294" s="13"/>
      <c r="D294" s="13"/>
      <c r="E294" s="219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customHeight="1">
      <c r="A295" s="13"/>
      <c r="B295" s="13"/>
      <c r="C295" s="13"/>
      <c r="D295" s="13"/>
      <c r="E295" s="219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customHeight="1">
      <c r="A296" s="13"/>
      <c r="B296" s="13"/>
      <c r="C296" s="13"/>
      <c r="D296" s="13"/>
      <c r="E296" s="219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customHeight="1">
      <c r="A297" s="13"/>
      <c r="B297" s="13"/>
      <c r="C297" s="13"/>
      <c r="D297" s="13"/>
      <c r="E297" s="219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customHeight="1">
      <c r="A298" s="13"/>
      <c r="B298" s="13"/>
      <c r="C298" s="13"/>
      <c r="D298" s="13"/>
      <c r="E298" s="219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customHeight="1">
      <c r="A299" s="13"/>
      <c r="B299" s="13"/>
      <c r="C299" s="13"/>
      <c r="D299" s="13"/>
      <c r="E299" s="219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customHeight="1">
      <c r="A300" s="13"/>
      <c r="B300" s="13"/>
      <c r="C300" s="13"/>
      <c r="D300" s="13"/>
      <c r="E300" s="219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customHeight="1">
      <c r="A301" s="13"/>
      <c r="B301" s="13"/>
      <c r="C301" s="13"/>
      <c r="D301" s="13"/>
      <c r="E301" s="219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customHeight="1">
      <c r="A302" s="13"/>
      <c r="B302" s="13"/>
      <c r="C302" s="13"/>
      <c r="D302" s="13"/>
      <c r="E302" s="219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customHeight="1">
      <c r="A303" s="13"/>
      <c r="B303" s="13"/>
      <c r="C303" s="13"/>
      <c r="D303" s="13"/>
      <c r="E303" s="219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customHeight="1">
      <c r="A304" s="13"/>
      <c r="B304" s="13"/>
      <c r="C304" s="13"/>
      <c r="D304" s="13"/>
      <c r="E304" s="219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customHeight="1">
      <c r="A305" s="13"/>
      <c r="B305" s="13"/>
      <c r="C305" s="13"/>
      <c r="D305" s="13"/>
      <c r="E305" s="219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customHeight="1">
      <c r="A306" s="13"/>
      <c r="B306" s="13"/>
      <c r="C306" s="13"/>
      <c r="D306" s="13"/>
      <c r="E306" s="219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customHeight="1">
      <c r="A307" s="13"/>
      <c r="B307" s="13"/>
      <c r="C307" s="13"/>
      <c r="D307" s="13"/>
      <c r="E307" s="219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customHeight="1">
      <c r="A308" s="13"/>
      <c r="B308" s="13"/>
      <c r="C308" s="13"/>
      <c r="D308" s="13"/>
      <c r="E308" s="219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customHeight="1">
      <c r="A309" s="13"/>
      <c r="B309" s="13"/>
      <c r="C309" s="13"/>
      <c r="D309" s="13"/>
      <c r="E309" s="219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customHeight="1">
      <c r="A310" s="13"/>
      <c r="B310" s="13"/>
      <c r="C310" s="13"/>
      <c r="D310" s="13"/>
      <c r="E310" s="219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customHeight="1">
      <c r="A311" s="13"/>
      <c r="B311" s="13"/>
      <c r="C311" s="13"/>
      <c r="D311" s="13"/>
      <c r="E311" s="219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customHeight="1">
      <c r="A312" s="13"/>
      <c r="B312" s="13"/>
      <c r="C312" s="13"/>
      <c r="D312" s="13"/>
      <c r="E312" s="219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customHeight="1">
      <c r="A313" s="13"/>
      <c r="B313" s="13"/>
      <c r="C313" s="13"/>
      <c r="D313" s="13"/>
      <c r="E313" s="219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customHeight="1">
      <c r="A314" s="13"/>
      <c r="B314" s="13"/>
      <c r="C314" s="13"/>
      <c r="D314" s="13"/>
      <c r="E314" s="219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customHeight="1">
      <c r="A315" s="13"/>
      <c r="B315" s="13"/>
      <c r="C315" s="13"/>
      <c r="D315" s="13"/>
      <c r="E315" s="219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customHeight="1">
      <c r="A316" s="13"/>
      <c r="B316" s="13"/>
      <c r="C316" s="13"/>
      <c r="D316" s="13"/>
      <c r="E316" s="219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customHeight="1">
      <c r="A317" s="13"/>
      <c r="B317" s="13"/>
      <c r="C317" s="13"/>
      <c r="D317" s="13"/>
      <c r="E317" s="219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customHeight="1">
      <c r="A318" s="13"/>
      <c r="B318" s="13"/>
      <c r="C318" s="13"/>
      <c r="D318" s="13"/>
      <c r="E318" s="219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customHeight="1">
      <c r="A319" s="13"/>
      <c r="B319" s="13"/>
      <c r="C319" s="13"/>
      <c r="D319" s="13"/>
      <c r="E319" s="219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customHeight="1">
      <c r="A320" s="13"/>
      <c r="B320" s="13"/>
      <c r="C320" s="13"/>
      <c r="D320" s="13"/>
      <c r="E320" s="219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customHeight="1">
      <c r="A321" s="13"/>
      <c r="B321" s="13"/>
      <c r="C321" s="13"/>
      <c r="D321" s="13"/>
      <c r="E321" s="219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customHeight="1">
      <c r="A322" s="13"/>
      <c r="B322" s="13"/>
      <c r="C322" s="13"/>
      <c r="D322" s="13"/>
      <c r="E322" s="219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customHeight="1">
      <c r="A323" s="13"/>
      <c r="B323" s="13"/>
      <c r="C323" s="13"/>
      <c r="D323" s="13"/>
      <c r="E323" s="219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customHeight="1">
      <c r="A324" s="13"/>
      <c r="B324" s="13"/>
      <c r="C324" s="13"/>
      <c r="D324" s="13"/>
      <c r="E324" s="219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customHeight="1">
      <c r="A325" s="13"/>
      <c r="B325" s="13"/>
      <c r="C325" s="13"/>
      <c r="D325" s="13"/>
      <c r="E325" s="219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customHeight="1">
      <c r="A326" s="13"/>
      <c r="B326" s="13"/>
      <c r="C326" s="13"/>
      <c r="D326" s="13"/>
      <c r="E326" s="219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customHeight="1">
      <c r="A327" s="13"/>
      <c r="B327" s="13"/>
      <c r="C327" s="13"/>
      <c r="D327" s="13"/>
      <c r="E327" s="219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customHeight="1">
      <c r="A328" s="13"/>
      <c r="B328" s="13"/>
      <c r="C328" s="13"/>
      <c r="D328" s="13"/>
      <c r="E328" s="219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customHeight="1">
      <c r="A329" s="13"/>
      <c r="B329" s="13"/>
      <c r="C329" s="13"/>
      <c r="D329" s="13"/>
      <c r="E329" s="219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customHeight="1">
      <c r="A330" s="13"/>
      <c r="B330" s="13"/>
      <c r="C330" s="13"/>
      <c r="D330" s="13"/>
      <c r="E330" s="219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customHeight="1">
      <c r="A331" s="13"/>
      <c r="B331" s="13"/>
      <c r="C331" s="13"/>
      <c r="D331" s="13"/>
      <c r="E331" s="219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customHeight="1">
      <c r="A332" s="13"/>
      <c r="B332" s="13"/>
      <c r="C332" s="13"/>
      <c r="D332" s="13"/>
      <c r="E332" s="219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customHeight="1">
      <c r="A333" s="13"/>
      <c r="B333" s="13"/>
      <c r="C333" s="13"/>
      <c r="D333" s="13"/>
      <c r="E333" s="219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customHeight="1">
      <c r="A334" s="13"/>
      <c r="B334" s="13"/>
      <c r="C334" s="13"/>
      <c r="D334" s="13"/>
      <c r="E334" s="219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customHeight="1">
      <c r="A335" s="13"/>
      <c r="B335" s="13"/>
      <c r="C335" s="13"/>
      <c r="D335" s="13"/>
      <c r="E335" s="219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customHeight="1">
      <c r="A336" s="13"/>
      <c r="B336" s="13"/>
      <c r="C336" s="13"/>
      <c r="D336" s="13"/>
      <c r="E336" s="219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customHeight="1">
      <c r="A337" s="13"/>
      <c r="B337" s="13"/>
      <c r="C337" s="13"/>
      <c r="D337" s="13"/>
      <c r="E337" s="219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customHeight="1">
      <c r="A338" s="13"/>
      <c r="B338" s="13"/>
      <c r="C338" s="13"/>
      <c r="D338" s="13"/>
      <c r="E338" s="219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customHeight="1">
      <c r="A339" s="13"/>
      <c r="B339" s="13"/>
      <c r="C339" s="13"/>
      <c r="D339" s="13"/>
      <c r="E339" s="219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customHeight="1">
      <c r="A340" s="13"/>
      <c r="B340" s="13"/>
      <c r="C340" s="13"/>
      <c r="D340" s="13"/>
      <c r="E340" s="219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customHeight="1">
      <c r="A341" s="13"/>
      <c r="B341" s="13"/>
      <c r="C341" s="13"/>
      <c r="D341" s="13"/>
      <c r="E341" s="219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customHeight="1">
      <c r="A342" s="13"/>
      <c r="B342" s="13"/>
      <c r="C342" s="13"/>
      <c r="D342" s="13"/>
      <c r="E342" s="219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customHeight="1">
      <c r="A343" s="13"/>
      <c r="B343" s="13"/>
      <c r="C343" s="13"/>
      <c r="D343" s="13"/>
      <c r="E343" s="219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customHeight="1">
      <c r="A344" s="13"/>
      <c r="B344" s="13"/>
      <c r="C344" s="13"/>
      <c r="D344" s="13"/>
      <c r="E344" s="219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customHeight="1">
      <c r="A345" s="13"/>
      <c r="B345" s="13"/>
      <c r="C345" s="13"/>
      <c r="D345" s="13"/>
      <c r="E345" s="219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customHeight="1">
      <c r="A346" s="13"/>
      <c r="B346" s="13"/>
      <c r="C346" s="13"/>
      <c r="D346" s="13"/>
      <c r="E346" s="219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customHeight="1">
      <c r="A347" s="13"/>
      <c r="B347" s="13"/>
      <c r="C347" s="13"/>
      <c r="D347" s="13"/>
      <c r="E347" s="219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customHeight="1">
      <c r="A348" s="13"/>
      <c r="B348" s="13"/>
      <c r="C348" s="13"/>
      <c r="D348" s="13"/>
      <c r="E348" s="219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customHeight="1">
      <c r="A349" s="13"/>
      <c r="B349" s="13"/>
      <c r="C349" s="13"/>
      <c r="D349" s="13"/>
      <c r="E349" s="219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customHeight="1">
      <c r="A350" s="13"/>
      <c r="B350" s="13"/>
      <c r="C350" s="13"/>
      <c r="D350" s="13"/>
      <c r="E350" s="219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customHeight="1">
      <c r="A351" s="13"/>
      <c r="B351" s="13"/>
      <c r="C351" s="13"/>
      <c r="D351" s="13"/>
      <c r="E351" s="219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customHeight="1">
      <c r="A352" s="13"/>
      <c r="B352" s="13"/>
      <c r="C352" s="13"/>
      <c r="D352" s="13"/>
      <c r="E352" s="219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customHeight="1">
      <c r="A353" s="13"/>
      <c r="B353" s="13"/>
      <c r="C353" s="13"/>
      <c r="D353" s="13"/>
      <c r="E353" s="219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customHeight="1">
      <c r="A354" s="13"/>
      <c r="B354" s="13"/>
      <c r="C354" s="13"/>
      <c r="D354" s="13"/>
      <c r="E354" s="219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customHeight="1">
      <c r="A355" s="13"/>
      <c r="B355" s="13"/>
      <c r="C355" s="13"/>
      <c r="D355" s="13"/>
      <c r="E355" s="219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customHeight="1">
      <c r="A356" s="13"/>
      <c r="B356" s="13"/>
      <c r="C356" s="13"/>
      <c r="D356" s="13"/>
      <c r="E356" s="219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customHeight="1">
      <c r="A357" s="13"/>
      <c r="B357" s="13"/>
      <c r="C357" s="13"/>
      <c r="D357" s="13"/>
      <c r="E357" s="219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customHeight="1">
      <c r="A358" s="13"/>
      <c r="B358" s="13"/>
      <c r="C358" s="13"/>
      <c r="D358" s="13"/>
      <c r="E358" s="219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customHeight="1">
      <c r="A359" s="13"/>
      <c r="B359" s="13"/>
      <c r="C359" s="13"/>
      <c r="D359" s="13"/>
      <c r="E359" s="219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customHeight="1">
      <c r="A360" s="13"/>
      <c r="B360" s="13"/>
      <c r="C360" s="13"/>
      <c r="D360" s="13"/>
      <c r="E360" s="219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customHeight="1">
      <c r="A361" s="13"/>
      <c r="B361" s="13"/>
      <c r="C361" s="13"/>
      <c r="D361" s="13"/>
      <c r="E361" s="219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customHeight="1">
      <c r="A362" s="13"/>
      <c r="B362" s="13"/>
      <c r="C362" s="13"/>
      <c r="D362" s="13"/>
      <c r="E362" s="219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customHeight="1">
      <c r="A363" s="13"/>
      <c r="B363" s="13"/>
      <c r="C363" s="13"/>
      <c r="D363" s="13"/>
      <c r="E363" s="219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customHeight="1">
      <c r="A364" s="13"/>
      <c r="B364" s="13"/>
      <c r="C364" s="13"/>
      <c r="D364" s="13"/>
      <c r="E364" s="219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customHeight="1">
      <c r="A365" s="13"/>
      <c r="B365" s="13"/>
      <c r="C365" s="13"/>
      <c r="D365" s="13"/>
      <c r="E365" s="219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customHeight="1">
      <c r="A366" s="13"/>
      <c r="B366" s="13"/>
      <c r="C366" s="13"/>
      <c r="D366" s="13"/>
      <c r="E366" s="219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customHeight="1">
      <c r="A367" s="13"/>
      <c r="B367" s="13"/>
      <c r="C367" s="13"/>
      <c r="D367" s="13"/>
      <c r="E367" s="219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customHeight="1">
      <c r="A368" s="13"/>
      <c r="B368" s="13"/>
      <c r="C368" s="13"/>
      <c r="D368" s="13"/>
      <c r="E368" s="219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customHeight="1">
      <c r="A369" s="13"/>
      <c r="B369" s="13"/>
      <c r="C369" s="13"/>
      <c r="D369" s="13"/>
      <c r="E369" s="219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customHeight="1">
      <c r="A370" s="13"/>
      <c r="B370" s="13"/>
      <c r="C370" s="13"/>
      <c r="D370" s="13"/>
      <c r="E370" s="219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customHeight="1">
      <c r="A371" s="13"/>
      <c r="B371" s="13"/>
      <c r="C371" s="13"/>
      <c r="D371" s="13"/>
      <c r="E371" s="219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customHeight="1">
      <c r="A372" s="13"/>
      <c r="B372" s="13"/>
      <c r="C372" s="13"/>
      <c r="D372" s="13"/>
      <c r="E372" s="219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customHeight="1">
      <c r="A373" s="13"/>
      <c r="B373" s="13"/>
      <c r="C373" s="13"/>
      <c r="D373" s="13"/>
      <c r="E373" s="219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customHeight="1">
      <c r="A374" s="13"/>
      <c r="B374" s="13"/>
      <c r="C374" s="13"/>
      <c r="D374" s="13"/>
      <c r="E374" s="219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customHeight="1">
      <c r="A375" s="13"/>
      <c r="B375" s="13"/>
      <c r="C375" s="13"/>
      <c r="D375" s="13"/>
      <c r="E375" s="219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customHeight="1">
      <c r="A376" s="13"/>
      <c r="B376" s="13"/>
      <c r="C376" s="13"/>
      <c r="D376" s="13"/>
      <c r="E376" s="219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customHeight="1">
      <c r="A377" s="13"/>
      <c r="B377" s="13"/>
      <c r="C377" s="13"/>
      <c r="D377" s="13"/>
      <c r="E377" s="219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customHeight="1">
      <c r="A378" s="13"/>
      <c r="B378" s="13"/>
      <c r="C378" s="13"/>
      <c r="D378" s="13"/>
      <c r="E378" s="219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customHeight="1">
      <c r="A379" s="13"/>
      <c r="B379" s="13"/>
      <c r="C379" s="13"/>
      <c r="D379" s="13"/>
      <c r="E379" s="219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customHeight="1">
      <c r="A380" s="13"/>
      <c r="B380" s="13"/>
      <c r="C380" s="13"/>
      <c r="D380" s="13"/>
      <c r="E380" s="219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customHeight="1">
      <c r="A381" s="13"/>
      <c r="B381" s="13"/>
      <c r="C381" s="13"/>
      <c r="D381" s="13"/>
      <c r="E381" s="219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customHeight="1">
      <c r="A382" s="13"/>
      <c r="B382" s="13"/>
      <c r="C382" s="13"/>
      <c r="D382" s="13"/>
      <c r="E382" s="219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customHeight="1">
      <c r="A383" s="13"/>
      <c r="B383" s="13"/>
      <c r="C383" s="13"/>
      <c r="D383" s="13"/>
      <c r="E383" s="219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customHeight="1">
      <c r="A384" s="13"/>
      <c r="B384" s="13"/>
      <c r="C384" s="13"/>
      <c r="D384" s="13"/>
      <c r="E384" s="219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customHeight="1">
      <c r="A385" s="13"/>
      <c r="B385" s="13"/>
      <c r="C385" s="13"/>
      <c r="D385" s="13"/>
      <c r="E385" s="219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customHeight="1">
      <c r="A386" s="13"/>
      <c r="B386" s="13"/>
      <c r="C386" s="13"/>
      <c r="D386" s="13"/>
      <c r="E386" s="219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customHeight="1">
      <c r="A387" s="13"/>
      <c r="B387" s="13"/>
      <c r="C387" s="13"/>
      <c r="D387" s="13"/>
      <c r="E387" s="219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customHeight="1">
      <c r="A388" s="13"/>
      <c r="B388" s="13"/>
      <c r="C388" s="13"/>
      <c r="D388" s="13"/>
      <c r="E388" s="219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customHeight="1">
      <c r="A389" s="13"/>
      <c r="B389" s="13"/>
      <c r="C389" s="13"/>
      <c r="D389" s="13"/>
      <c r="E389" s="219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customHeight="1">
      <c r="A390" s="13"/>
      <c r="B390" s="13"/>
      <c r="C390" s="13"/>
      <c r="D390" s="13"/>
      <c r="E390" s="219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customHeight="1">
      <c r="A391" s="13"/>
      <c r="B391" s="13"/>
      <c r="C391" s="13"/>
      <c r="D391" s="13"/>
      <c r="E391" s="219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customHeight="1">
      <c r="A392" s="13"/>
      <c r="B392" s="13"/>
      <c r="C392" s="13"/>
      <c r="D392" s="13"/>
      <c r="E392" s="219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customHeight="1">
      <c r="A393" s="13"/>
      <c r="B393" s="13"/>
      <c r="C393" s="13"/>
      <c r="D393" s="13"/>
      <c r="E393" s="219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customHeight="1">
      <c r="A394" s="13"/>
      <c r="B394" s="13"/>
      <c r="C394" s="13"/>
      <c r="D394" s="13"/>
      <c r="E394" s="219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customHeight="1">
      <c r="A395" s="13"/>
      <c r="B395" s="13"/>
      <c r="C395" s="13"/>
      <c r="D395" s="13"/>
      <c r="E395" s="219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customHeight="1">
      <c r="A396" s="13"/>
      <c r="B396" s="13"/>
      <c r="C396" s="13"/>
      <c r="D396" s="13"/>
      <c r="E396" s="219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customHeight="1">
      <c r="A397" s="13"/>
      <c r="B397" s="13"/>
      <c r="C397" s="13"/>
      <c r="D397" s="13"/>
      <c r="E397" s="219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customHeight="1">
      <c r="A398" s="13"/>
      <c r="B398" s="13"/>
      <c r="C398" s="13"/>
      <c r="D398" s="13"/>
      <c r="E398" s="219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customHeight="1">
      <c r="A399" s="13"/>
      <c r="B399" s="13"/>
      <c r="C399" s="13"/>
      <c r="D399" s="13"/>
      <c r="E399" s="219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customHeight="1">
      <c r="A400" s="13"/>
      <c r="B400" s="13"/>
      <c r="C400" s="13"/>
      <c r="D400" s="13"/>
      <c r="E400" s="219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customHeight="1">
      <c r="A401" s="13"/>
      <c r="B401" s="13"/>
      <c r="C401" s="13"/>
      <c r="D401" s="13"/>
      <c r="E401" s="219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customHeight="1">
      <c r="A402" s="13"/>
      <c r="B402" s="13"/>
      <c r="C402" s="13"/>
      <c r="D402" s="13"/>
      <c r="E402" s="219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customHeight="1">
      <c r="A403" s="13"/>
      <c r="B403" s="13"/>
      <c r="C403" s="13"/>
      <c r="D403" s="13"/>
      <c r="E403" s="219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customHeight="1">
      <c r="A404" s="13"/>
      <c r="B404" s="13"/>
      <c r="C404" s="13"/>
      <c r="D404" s="13"/>
      <c r="E404" s="219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customHeight="1">
      <c r="A405" s="13"/>
      <c r="B405" s="13"/>
      <c r="C405" s="13"/>
      <c r="D405" s="13"/>
      <c r="E405" s="219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customHeight="1">
      <c r="A406" s="13"/>
      <c r="B406" s="13"/>
      <c r="C406" s="13"/>
      <c r="D406" s="13"/>
      <c r="E406" s="219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customHeight="1">
      <c r="A407" s="13"/>
      <c r="B407" s="13"/>
      <c r="C407" s="13"/>
      <c r="D407" s="13"/>
      <c r="E407" s="219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customHeight="1">
      <c r="A408" s="13"/>
      <c r="B408" s="13"/>
      <c r="C408" s="13"/>
      <c r="D408" s="13"/>
      <c r="E408" s="219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customHeight="1">
      <c r="A409" s="13"/>
      <c r="B409" s="13"/>
      <c r="C409" s="13"/>
      <c r="D409" s="13"/>
      <c r="E409" s="219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customHeight="1">
      <c r="A410" s="13"/>
      <c r="B410" s="13"/>
      <c r="C410" s="13"/>
      <c r="D410" s="13"/>
      <c r="E410" s="219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customHeight="1">
      <c r="A411" s="13"/>
      <c r="B411" s="13"/>
      <c r="C411" s="13"/>
      <c r="D411" s="13"/>
      <c r="E411" s="219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customHeight="1">
      <c r="A412" s="13"/>
      <c r="B412" s="13"/>
      <c r="C412" s="13"/>
      <c r="D412" s="13"/>
      <c r="E412" s="219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customHeight="1">
      <c r="A413" s="13"/>
      <c r="B413" s="13"/>
      <c r="C413" s="13"/>
      <c r="D413" s="13"/>
      <c r="E413" s="219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customHeight="1">
      <c r="A414" s="13"/>
      <c r="B414" s="13"/>
      <c r="C414" s="13"/>
      <c r="D414" s="13"/>
      <c r="E414" s="219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customHeight="1">
      <c r="A415" s="13"/>
      <c r="B415" s="13"/>
      <c r="C415" s="13"/>
      <c r="D415" s="13"/>
      <c r="E415" s="219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customHeight="1">
      <c r="A416" s="13"/>
      <c r="B416" s="13"/>
      <c r="C416" s="13"/>
      <c r="D416" s="13"/>
      <c r="E416" s="219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customHeight="1">
      <c r="A417" s="13"/>
      <c r="B417" s="13"/>
      <c r="C417" s="13"/>
      <c r="D417" s="13"/>
      <c r="E417" s="219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customHeight="1">
      <c r="A418" s="13"/>
      <c r="B418" s="13"/>
      <c r="C418" s="13"/>
      <c r="D418" s="13"/>
      <c r="E418" s="219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customHeight="1">
      <c r="A419" s="13"/>
      <c r="B419" s="13"/>
      <c r="C419" s="13"/>
      <c r="D419" s="13"/>
      <c r="E419" s="219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customHeight="1">
      <c r="A420" s="13"/>
      <c r="B420" s="13"/>
      <c r="C420" s="13"/>
      <c r="D420" s="13"/>
      <c r="E420" s="219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customHeight="1">
      <c r="A421" s="13"/>
      <c r="B421" s="13"/>
      <c r="C421" s="13"/>
      <c r="D421" s="13"/>
      <c r="E421" s="219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customHeight="1">
      <c r="A422" s="13"/>
      <c r="B422" s="13"/>
      <c r="C422" s="13"/>
      <c r="D422" s="13"/>
      <c r="E422" s="219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customHeight="1">
      <c r="A423" s="13"/>
      <c r="B423" s="13"/>
      <c r="C423" s="13"/>
      <c r="D423" s="13"/>
      <c r="E423" s="219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customHeight="1">
      <c r="A424" s="13"/>
      <c r="B424" s="13"/>
      <c r="C424" s="13"/>
      <c r="D424" s="13"/>
      <c r="E424" s="219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customHeight="1">
      <c r="A425" s="13"/>
      <c r="B425" s="13"/>
      <c r="C425" s="13"/>
      <c r="D425" s="13"/>
      <c r="E425" s="219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customHeight="1">
      <c r="A426" s="13"/>
      <c r="B426" s="13"/>
      <c r="C426" s="13"/>
      <c r="D426" s="13"/>
      <c r="E426" s="219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customHeight="1">
      <c r="A427" s="13"/>
      <c r="B427" s="13"/>
      <c r="C427" s="13"/>
      <c r="D427" s="13"/>
      <c r="E427" s="219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customHeight="1">
      <c r="A428" s="13"/>
      <c r="B428" s="13"/>
      <c r="C428" s="13"/>
      <c r="D428" s="13"/>
      <c r="E428" s="219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customHeight="1">
      <c r="A429" s="13"/>
      <c r="B429" s="13"/>
      <c r="C429" s="13"/>
      <c r="D429" s="13"/>
      <c r="E429" s="219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customHeight="1">
      <c r="A430" s="13"/>
      <c r="B430" s="13"/>
      <c r="C430" s="13"/>
      <c r="D430" s="13"/>
      <c r="E430" s="219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customHeight="1">
      <c r="A431" s="13"/>
      <c r="B431" s="13"/>
      <c r="C431" s="13"/>
      <c r="D431" s="13"/>
      <c r="E431" s="219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customHeight="1">
      <c r="A432" s="13"/>
      <c r="B432" s="13"/>
      <c r="C432" s="13"/>
      <c r="D432" s="13"/>
      <c r="E432" s="219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customHeight="1">
      <c r="A433" s="13"/>
      <c r="B433" s="13"/>
      <c r="C433" s="13"/>
      <c r="D433" s="13"/>
      <c r="E433" s="219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customHeight="1">
      <c r="A434" s="13"/>
      <c r="B434" s="13"/>
      <c r="C434" s="13"/>
      <c r="D434" s="13"/>
      <c r="E434" s="219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customHeight="1">
      <c r="A435" s="13"/>
      <c r="B435" s="13"/>
      <c r="C435" s="13"/>
      <c r="D435" s="13"/>
      <c r="E435" s="219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customHeight="1">
      <c r="A436" s="13"/>
      <c r="B436" s="13"/>
      <c r="C436" s="13"/>
      <c r="D436" s="13"/>
      <c r="E436" s="219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customHeight="1">
      <c r="A437" s="13"/>
      <c r="B437" s="13"/>
      <c r="C437" s="13"/>
      <c r="D437" s="13"/>
      <c r="E437" s="219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customHeight="1">
      <c r="A438" s="13"/>
      <c r="B438" s="13"/>
      <c r="C438" s="13"/>
      <c r="D438" s="13"/>
      <c r="E438" s="219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customHeight="1">
      <c r="A439" s="13"/>
      <c r="B439" s="13"/>
      <c r="C439" s="13"/>
      <c r="D439" s="13"/>
      <c r="E439" s="219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customHeight="1">
      <c r="A440" s="13"/>
      <c r="B440" s="13"/>
      <c r="C440" s="13"/>
      <c r="D440" s="13"/>
      <c r="E440" s="219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customHeight="1">
      <c r="A441" s="13"/>
      <c r="B441" s="13"/>
      <c r="C441" s="13"/>
      <c r="D441" s="13"/>
      <c r="E441" s="219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customHeight="1">
      <c r="A442" s="13"/>
      <c r="B442" s="13"/>
      <c r="C442" s="13"/>
      <c r="D442" s="13"/>
      <c r="E442" s="219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customHeight="1">
      <c r="A443" s="13"/>
      <c r="B443" s="13"/>
      <c r="C443" s="13"/>
      <c r="D443" s="13"/>
      <c r="E443" s="219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customHeight="1">
      <c r="A444" s="13"/>
      <c r="B444" s="13"/>
      <c r="C444" s="13"/>
      <c r="D444" s="13"/>
      <c r="E444" s="219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customHeight="1">
      <c r="A445" s="13"/>
      <c r="B445" s="13"/>
      <c r="C445" s="13"/>
      <c r="D445" s="13"/>
      <c r="E445" s="219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customHeight="1">
      <c r="A446" s="13"/>
      <c r="B446" s="13"/>
      <c r="C446" s="13"/>
      <c r="D446" s="13"/>
      <c r="E446" s="219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customHeight="1">
      <c r="A447" s="13"/>
      <c r="B447" s="13"/>
      <c r="C447" s="13"/>
      <c r="D447" s="13"/>
      <c r="E447" s="219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customHeight="1">
      <c r="A448" s="13"/>
      <c r="B448" s="13"/>
      <c r="C448" s="13"/>
      <c r="D448" s="13"/>
      <c r="E448" s="219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customHeight="1">
      <c r="A449" s="13"/>
      <c r="B449" s="13"/>
      <c r="C449" s="13"/>
      <c r="D449" s="13"/>
      <c r="E449" s="219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customHeight="1">
      <c r="A450" s="13"/>
      <c r="B450" s="13"/>
      <c r="C450" s="13"/>
      <c r="D450" s="13"/>
      <c r="E450" s="219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customHeight="1">
      <c r="A451" s="13"/>
      <c r="B451" s="13"/>
      <c r="C451" s="13"/>
      <c r="D451" s="13"/>
      <c r="E451" s="219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customHeight="1">
      <c r="A452" s="13"/>
      <c r="B452" s="13"/>
      <c r="C452" s="13"/>
      <c r="D452" s="13"/>
      <c r="E452" s="219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customHeight="1">
      <c r="A453" s="13"/>
      <c r="B453" s="13"/>
      <c r="C453" s="13"/>
      <c r="D453" s="13"/>
      <c r="E453" s="219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customHeight="1">
      <c r="A454" s="13"/>
      <c r="B454" s="13"/>
      <c r="C454" s="13"/>
      <c r="D454" s="13"/>
      <c r="E454" s="219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customHeight="1">
      <c r="A455" s="13"/>
      <c r="B455" s="13"/>
      <c r="C455" s="13"/>
      <c r="D455" s="13"/>
      <c r="E455" s="219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customHeight="1">
      <c r="A456" s="13"/>
      <c r="B456" s="13"/>
      <c r="C456" s="13"/>
      <c r="D456" s="13"/>
      <c r="E456" s="219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customHeight="1">
      <c r="A457" s="13"/>
      <c r="B457" s="13"/>
      <c r="C457" s="13"/>
      <c r="D457" s="13"/>
      <c r="E457" s="219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customHeight="1">
      <c r="A458" s="13"/>
      <c r="B458" s="13"/>
      <c r="C458" s="13"/>
      <c r="D458" s="13"/>
      <c r="E458" s="219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customHeight="1">
      <c r="A459" s="13"/>
      <c r="B459" s="13"/>
      <c r="C459" s="13"/>
      <c r="D459" s="13"/>
      <c r="E459" s="219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customHeight="1">
      <c r="A460" s="13"/>
      <c r="B460" s="13"/>
      <c r="C460" s="13"/>
      <c r="D460" s="13"/>
      <c r="E460" s="219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customHeight="1">
      <c r="A461" s="13"/>
      <c r="B461" s="13"/>
      <c r="C461" s="13"/>
      <c r="D461" s="13"/>
      <c r="E461" s="219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customHeight="1">
      <c r="A462" s="13"/>
      <c r="B462" s="13"/>
      <c r="C462" s="13"/>
      <c r="D462" s="13"/>
      <c r="E462" s="219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customHeight="1">
      <c r="A463" s="13"/>
      <c r="B463" s="13"/>
      <c r="C463" s="13"/>
      <c r="D463" s="13"/>
      <c r="E463" s="219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customHeight="1">
      <c r="A464" s="13"/>
      <c r="B464" s="13"/>
      <c r="C464" s="13"/>
      <c r="D464" s="13"/>
      <c r="E464" s="219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customHeight="1">
      <c r="A465" s="13"/>
      <c r="B465" s="13"/>
      <c r="C465" s="13"/>
      <c r="D465" s="13"/>
      <c r="E465" s="219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customHeight="1">
      <c r="A466" s="13"/>
      <c r="B466" s="13"/>
      <c r="C466" s="13"/>
      <c r="D466" s="13"/>
      <c r="E466" s="219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customHeight="1">
      <c r="A467" s="13"/>
      <c r="B467" s="13"/>
      <c r="C467" s="13"/>
      <c r="D467" s="13"/>
      <c r="E467" s="219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customHeight="1">
      <c r="A468" s="13"/>
      <c r="B468" s="13"/>
      <c r="C468" s="13"/>
      <c r="D468" s="13"/>
      <c r="E468" s="219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customHeight="1">
      <c r="A469" s="13"/>
      <c r="B469" s="13"/>
      <c r="C469" s="13"/>
      <c r="D469" s="13"/>
      <c r="E469" s="219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customHeight="1">
      <c r="A470" s="13"/>
      <c r="B470" s="13"/>
      <c r="C470" s="13"/>
      <c r="D470" s="13"/>
      <c r="E470" s="219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customHeight="1">
      <c r="A471" s="13"/>
      <c r="B471" s="13"/>
      <c r="C471" s="13"/>
      <c r="D471" s="13"/>
      <c r="E471" s="219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customHeight="1">
      <c r="A472" s="13"/>
      <c r="B472" s="13"/>
      <c r="C472" s="13"/>
      <c r="D472" s="13"/>
      <c r="E472" s="219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customHeight="1">
      <c r="A473" s="13"/>
      <c r="B473" s="13"/>
      <c r="C473" s="13"/>
      <c r="D473" s="13"/>
      <c r="E473" s="219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customHeight="1">
      <c r="A474" s="13"/>
      <c r="B474" s="13"/>
      <c r="C474" s="13"/>
      <c r="D474" s="13"/>
      <c r="E474" s="219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customHeight="1">
      <c r="A475" s="13"/>
      <c r="B475" s="13"/>
      <c r="C475" s="13"/>
      <c r="D475" s="13"/>
      <c r="E475" s="219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customHeight="1">
      <c r="A476" s="13"/>
      <c r="B476" s="13"/>
      <c r="C476" s="13"/>
      <c r="D476" s="13"/>
      <c r="E476" s="219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customHeight="1">
      <c r="A477" s="13"/>
      <c r="B477" s="13"/>
      <c r="C477" s="13"/>
      <c r="D477" s="13"/>
      <c r="E477" s="219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customHeight="1">
      <c r="A478" s="13"/>
      <c r="B478" s="13"/>
      <c r="C478" s="13"/>
      <c r="D478" s="13"/>
      <c r="E478" s="219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customHeight="1">
      <c r="A479" s="13"/>
      <c r="B479" s="13"/>
      <c r="C479" s="13"/>
      <c r="D479" s="13"/>
      <c r="E479" s="219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customHeight="1">
      <c r="A480" s="13"/>
      <c r="B480" s="13"/>
      <c r="C480" s="13"/>
      <c r="D480" s="13"/>
      <c r="E480" s="219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customHeight="1">
      <c r="A481" s="13"/>
      <c r="B481" s="13"/>
      <c r="C481" s="13"/>
      <c r="D481" s="13"/>
      <c r="E481" s="219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customHeight="1">
      <c r="A482" s="13"/>
      <c r="B482" s="13"/>
      <c r="C482" s="13"/>
      <c r="D482" s="13"/>
      <c r="E482" s="219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customHeight="1">
      <c r="A483" s="13"/>
      <c r="B483" s="13"/>
      <c r="C483" s="13"/>
      <c r="D483" s="13"/>
      <c r="E483" s="219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customHeight="1">
      <c r="A484" s="13"/>
      <c r="B484" s="13"/>
      <c r="C484" s="13"/>
      <c r="D484" s="13"/>
      <c r="E484" s="219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customHeight="1">
      <c r="A485" s="13"/>
      <c r="B485" s="13"/>
      <c r="C485" s="13"/>
      <c r="D485" s="13"/>
      <c r="E485" s="219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customHeight="1">
      <c r="A486" s="13"/>
      <c r="B486" s="13"/>
      <c r="C486" s="13"/>
      <c r="D486" s="13"/>
      <c r="E486" s="219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customHeight="1">
      <c r="A487" s="13"/>
      <c r="B487" s="13"/>
      <c r="C487" s="13"/>
      <c r="D487" s="13"/>
      <c r="E487" s="219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customHeight="1">
      <c r="A488" s="13"/>
      <c r="B488" s="13"/>
      <c r="C488" s="13"/>
      <c r="D488" s="13"/>
      <c r="E488" s="219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customHeight="1">
      <c r="A489" s="13"/>
      <c r="B489" s="13"/>
      <c r="C489" s="13"/>
      <c r="D489" s="13"/>
      <c r="E489" s="219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customHeight="1">
      <c r="A490" s="13"/>
      <c r="B490" s="13"/>
      <c r="C490" s="13"/>
      <c r="D490" s="13"/>
      <c r="E490" s="219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customHeight="1">
      <c r="A491" s="13"/>
      <c r="B491" s="13"/>
      <c r="C491" s="13"/>
      <c r="D491" s="13"/>
      <c r="E491" s="219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customHeight="1">
      <c r="A492" s="13"/>
      <c r="B492" s="13"/>
      <c r="C492" s="13"/>
      <c r="D492" s="13"/>
      <c r="E492" s="219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customHeight="1">
      <c r="A493" s="13"/>
      <c r="B493" s="13"/>
      <c r="C493" s="13"/>
      <c r="D493" s="13"/>
      <c r="E493" s="219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customHeight="1">
      <c r="A494" s="13"/>
      <c r="B494" s="13"/>
      <c r="C494" s="13"/>
      <c r="D494" s="13"/>
      <c r="E494" s="219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customHeight="1">
      <c r="A495" s="13"/>
      <c r="B495" s="13"/>
      <c r="C495" s="13"/>
      <c r="D495" s="13"/>
      <c r="E495" s="219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customHeight="1">
      <c r="A496" s="13"/>
      <c r="B496" s="13"/>
      <c r="C496" s="13"/>
      <c r="D496" s="13"/>
      <c r="E496" s="219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customHeight="1">
      <c r="A497" s="13"/>
      <c r="B497" s="13"/>
      <c r="C497" s="13"/>
      <c r="D497" s="13"/>
      <c r="E497" s="219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customHeight="1">
      <c r="A498" s="13"/>
      <c r="B498" s="13"/>
      <c r="C498" s="13"/>
      <c r="D498" s="13"/>
      <c r="E498" s="219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customHeight="1">
      <c r="A499" s="13"/>
      <c r="B499" s="13"/>
      <c r="C499" s="13"/>
      <c r="D499" s="13"/>
      <c r="E499" s="219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customHeight="1">
      <c r="A500" s="13"/>
      <c r="B500" s="13"/>
      <c r="C500" s="13"/>
      <c r="D500" s="13"/>
      <c r="E500" s="219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customHeight="1">
      <c r="A501" s="13"/>
      <c r="B501" s="13"/>
      <c r="C501" s="13"/>
      <c r="D501" s="13"/>
      <c r="E501" s="219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customHeight="1">
      <c r="A502" s="13"/>
      <c r="B502" s="13"/>
      <c r="C502" s="13"/>
      <c r="D502" s="13"/>
      <c r="E502" s="219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customHeight="1">
      <c r="A503" s="13"/>
      <c r="B503" s="13"/>
      <c r="C503" s="13"/>
      <c r="D503" s="13"/>
      <c r="E503" s="219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customHeight="1">
      <c r="A504" s="13"/>
      <c r="B504" s="13"/>
      <c r="C504" s="13"/>
      <c r="D504" s="13"/>
      <c r="E504" s="219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customHeight="1">
      <c r="A505" s="13"/>
      <c r="B505" s="13"/>
      <c r="C505" s="13"/>
      <c r="D505" s="13"/>
      <c r="E505" s="219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customHeight="1">
      <c r="A506" s="13"/>
      <c r="B506" s="13"/>
      <c r="C506" s="13"/>
      <c r="D506" s="13"/>
      <c r="E506" s="219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customHeight="1">
      <c r="A507" s="13"/>
      <c r="B507" s="13"/>
      <c r="C507" s="13"/>
      <c r="D507" s="13"/>
      <c r="E507" s="219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customHeight="1">
      <c r="A508" s="13"/>
      <c r="B508" s="13"/>
      <c r="C508" s="13"/>
      <c r="D508" s="13"/>
      <c r="E508" s="219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customHeight="1">
      <c r="A509" s="13"/>
      <c r="B509" s="13"/>
      <c r="C509" s="13"/>
      <c r="D509" s="13"/>
      <c r="E509" s="219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customHeight="1">
      <c r="A510" s="13"/>
      <c r="B510" s="13"/>
      <c r="C510" s="13"/>
      <c r="D510" s="13"/>
      <c r="E510" s="219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customHeight="1">
      <c r="A511" s="13"/>
      <c r="B511" s="13"/>
      <c r="C511" s="13"/>
      <c r="D511" s="13"/>
      <c r="E511" s="219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customHeight="1">
      <c r="A512" s="13"/>
      <c r="B512" s="13"/>
      <c r="C512" s="13"/>
      <c r="D512" s="13"/>
      <c r="E512" s="219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customHeight="1">
      <c r="A513" s="13"/>
      <c r="B513" s="13"/>
      <c r="C513" s="13"/>
      <c r="D513" s="13"/>
      <c r="E513" s="219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customHeight="1">
      <c r="A514" s="13"/>
      <c r="B514" s="13"/>
      <c r="C514" s="13"/>
      <c r="D514" s="13"/>
      <c r="E514" s="219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customHeight="1">
      <c r="A515" s="13"/>
      <c r="B515" s="13"/>
      <c r="C515" s="13"/>
      <c r="D515" s="13"/>
      <c r="E515" s="219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customHeight="1">
      <c r="A516" s="13"/>
      <c r="B516" s="13"/>
      <c r="C516" s="13"/>
      <c r="D516" s="13"/>
      <c r="E516" s="219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customHeight="1">
      <c r="A517" s="13"/>
      <c r="B517" s="13"/>
      <c r="C517" s="13"/>
      <c r="D517" s="13"/>
      <c r="E517" s="219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customHeight="1">
      <c r="A518" s="13"/>
      <c r="B518" s="13"/>
      <c r="C518" s="13"/>
      <c r="D518" s="13"/>
      <c r="E518" s="219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customHeight="1">
      <c r="A519" s="13"/>
      <c r="B519" s="13"/>
      <c r="C519" s="13"/>
      <c r="D519" s="13"/>
      <c r="E519" s="219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customHeight="1">
      <c r="A520" s="13"/>
      <c r="B520" s="13"/>
      <c r="C520" s="13"/>
      <c r="D520" s="13"/>
      <c r="E520" s="219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customHeight="1">
      <c r="A521" s="13"/>
      <c r="B521" s="13"/>
      <c r="C521" s="13"/>
      <c r="D521" s="13"/>
      <c r="E521" s="219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customHeight="1">
      <c r="A522" s="13"/>
      <c r="B522" s="13"/>
      <c r="C522" s="13"/>
      <c r="D522" s="13"/>
      <c r="E522" s="219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customHeight="1">
      <c r="A523" s="13"/>
      <c r="B523" s="13"/>
      <c r="C523" s="13"/>
      <c r="D523" s="13"/>
      <c r="E523" s="219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customHeight="1">
      <c r="A524" s="13"/>
      <c r="B524" s="13"/>
      <c r="C524" s="13"/>
      <c r="D524" s="13"/>
      <c r="E524" s="219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customHeight="1">
      <c r="A525" s="13"/>
      <c r="B525" s="13"/>
      <c r="C525" s="13"/>
      <c r="D525" s="13"/>
      <c r="E525" s="219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customHeight="1">
      <c r="A526" s="13"/>
      <c r="B526" s="13"/>
      <c r="C526" s="13"/>
      <c r="D526" s="13"/>
      <c r="E526" s="219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customHeight="1">
      <c r="A527" s="13"/>
      <c r="B527" s="13"/>
      <c r="C527" s="13"/>
      <c r="D527" s="13"/>
      <c r="E527" s="219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customHeight="1">
      <c r="A528" s="13"/>
      <c r="B528" s="13"/>
      <c r="C528" s="13"/>
      <c r="D528" s="13"/>
      <c r="E528" s="219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customHeight="1">
      <c r="A529" s="13"/>
      <c r="B529" s="13"/>
      <c r="C529" s="13"/>
      <c r="D529" s="13"/>
      <c r="E529" s="219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customHeight="1">
      <c r="A530" s="13"/>
      <c r="B530" s="13"/>
      <c r="C530" s="13"/>
      <c r="D530" s="13"/>
      <c r="E530" s="219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customHeight="1">
      <c r="A531" s="13"/>
      <c r="B531" s="13"/>
      <c r="C531" s="13"/>
      <c r="D531" s="13"/>
      <c r="E531" s="219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customHeight="1">
      <c r="A532" s="13"/>
      <c r="B532" s="13"/>
      <c r="C532" s="13"/>
      <c r="D532" s="13"/>
      <c r="E532" s="219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customHeight="1">
      <c r="A533" s="13"/>
      <c r="B533" s="13"/>
      <c r="C533" s="13"/>
      <c r="D533" s="13"/>
      <c r="E533" s="219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customHeight="1">
      <c r="A534" s="13"/>
      <c r="B534" s="13"/>
      <c r="C534" s="13"/>
      <c r="D534" s="13"/>
      <c r="E534" s="219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customHeight="1">
      <c r="A535" s="13"/>
      <c r="B535" s="13"/>
      <c r="C535" s="13"/>
      <c r="D535" s="13"/>
      <c r="E535" s="219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customHeight="1">
      <c r="A536" s="13"/>
      <c r="B536" s="13"/>
      <c r="C536" s="13"/>
      <c r="D536" s="13"/>
      <c r="E536" s="219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customHeight="1">
      <c r="A537" s="13"/>
      <c r="B537" s="13"/>
      <c r="C537" s="13"/>
      <c r="D537" s="13"/>
      <c r="E537" s="219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customHeight="1">
      <c r="A538" s="13"/>
      <c r="B538" s="13"/>
      <c r="C538" s="13"/>
      <c r="D538" s="13"/>
      <c r="E538" s="219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customHeight="1">
      <c r="A539" s="13"/>
      <c r="B539" s="13"/>
      <c r="C539" s="13"/>
      <c r="D539" s="13"/>
      <c r="E539" s="219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customHeight="1">
      <c r="A540" s="13"/>
      <c r="B540" s="13"/>
      <c r="C540" s="13"/>
      <c r="D540" s="13"/>
      <c r="E540" s="219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customHeight="1">
      <c r="A541" s="13"/>
      <c r="B541" s="13"/>
      <c r="C541" s="13"/>
      <c r="D541" s="13"/>
      <c r="E541" s="219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customHeight="1">
      <c r="A542" s="13"/>
      <c r="B542" s="13"/>
      <c r="C542" s="13"/>
      <c r="D542" s="13"/>
      <c r="E542" s="219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customHeight="1">
      <c r="A543" s="13"/>
      <c r="B543" s="13"/>
      <c r="C543" s="13"/>
      <c r="D543" s="13"/>
      <c r="E543" s="219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customHeight="1">
      <c r="A544" s="13"/>
      <c r="B544" s="13"/>
      <c r="C544" s="13"/>
      <c r="D544" s="13"/>
      <c r="E544" s="219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customHeight="1">
      <c r="A545" s="13"/>
      <c r="B545" s="13"/>
      <c r="C545" s="13"/>
      <c r="D545" s="13"/>
      <c r="E545" s="219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customHeight="1">
      <c r="A546" s="13"/>
      <c r="B546" s="13"/>
      <c r="C546" s="13"/>
      <c r="D546" s="13"/>
      <c r="E546" s="219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customHeight="1">
      <c r="A547" s="13"/>
      <c r="B547" s="13"/>
      <c r="C547" s="13"/>
      <c r="D547" s="13"/>
      <c r="E547" s="219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customHeight="1">
      <c r="A548" s="13"/>
      <c r="B548" s="13"/>
      <c r="C548" s="13"/>
      <c r="D548" s="13"/>
      <c r="E548" s="219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customHeight="1">
      <c r="A549" s="13"/>
      <c r="B549" s="13"/>
      <c r="C549" s="13"/>
      <c r="D549" s="13"/>
      <c r="E549" s="219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customHeight="1">
      <c r="A550" s="13"/>
      <c r="B550" s="13"/>
      <c r="C550" s="13"/>
      <c r="D550" s="13"/>
      <c r="E550" s="219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customHeight="1">
      <c r="A551" s="13"/>
      <c r="B551" s="13"/>
      <c r="C551" s="13"/>
      <c r="D551" s="13"/>
      <c r="E551" s="219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customHeight="1">
      <c r="A552" s="13"/>
      <c r="B552" s="13"/>
      <c r="C552" s="13"/>
      <c r="D552" s="13"/>
      <c r="E552" s="219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customHeight="1">
      <c r="A553" s="13"/>
      <c r="B553" s="13"/>
      <c r="C553" s="13"/>
      <c r="D553" s="13"/>
      <c r="E553" s="219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customHeight="1">
      <c r="A554" s="13"/>
      <c r="B554" s="13"/>
      <c r="C554" s="13"/>
      <c r="D554" s="13"/>
      <c r="E554" s="219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customHeight="1">
      <c r="A555" s="13"/>
      <c r="B555" s="13"/>
      <c r="C555" s="13"/>
      <c r="D555" s="13"/>
      <c r="E555" s="219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customHeight="1">
      <c r="A556" s="13"/>
      <c r="B556" s="13"/>
      <c r="C556" s="13"/>
      <c r="D556" s="13"/>
      <c r="E556" s="219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customHeight="1">
      <c r="A557" s="13"/>
      <c r="B557" s="13"/>
      <c r="C557" s="13"/>
      <c r="D557" s="13"/>
      <c r="E557" s="219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customHeight="1">
      <c r="A558" s="13"/>
      <c r="B558" s="13"/>
      <c r="C558" s="13"/>
      <c r="D558" s="13"/>
      <c r="E558" s="219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customHeight="1">
      <c r="A559" s="13"/>
      <c r="B559" s="13"/>
      <c r="C559" s="13"/>
      <c r="D559" s="13"/>
      <c r="E559" s="219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customHeight="1">
      <c r="A560" s="13"/>
      <c r="B560" s="13"/>
      <c r="C560" s="13"/>
      <c r="D560" s="13"/>
      <c r="E560" s="219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customHeight="1">
      <c r="A561" s="13"/>
      <c r="B561" s="13"/>
      <c r="C561" s="13"/>
      <c r="D561" s="13"/>
      <c r="E561" s="219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customHeight="1">
      <c r="A562" s="13"/>
      <c r="B562" s="13"/>
      <c r="C562" s="13"/>
      <c r="D562" s="13"/>
      <c r="E562" s="219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customHeight="1">
      <c r="A563" s="13"/>
      <c r="B563" s="13"/>
      <c r="C563" s="13"/>
      <c r="D563" s="13"/>
      <c r="E563" s="219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customHeight="1">
      <c r="A564" s="13"/>
      <c r="B564" s="13"/>
      <c r="C564" s="13"/>
      <c r="D564" s="13"/>
      <c r="E564" s="219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customHeight="1">
      <c r="A565" s="13"/>
      <c r="B565" s="13"/>
      <c r="C565" s="13"/>
      <c r="D565" s="13"/>
      <c r="E565" s="219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customHeight="1">
      <c r="A566" s="13"/>
      <c r="B566" s="13"/>
      <c r="C566" s="13"/>
      <c r="D566" s="13"/>
      <c r="E566" s="219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customHeight="1">
      <c r="A567" s="13"/>
      <c r="B567" s="13"/>
      <c r="C567" s="13"/>
      <c r="D567" s="13"/>
      <c r="E567" s="219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customHeight="1">
      <c r="A568" s="13"/>
      <c r="B568" s="13"/>
      <c r="C568" s="13"/>
      <c r="D568" s="13"/>
      <c r="E568" s="219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customHeight="1">
      <c r="A569" s="13"/>
      <c r="B569" s="13"/>
      <c r="C569" s="13"/>
      <c r="D569" s="13"/>
      <c r="E569" s="219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customHeight="1">
      <c r="A570" s="13"/>
      <c r="B570" s="13"/>
      <c r="C570" s="13"/>
      <c r="D570" s="13"/>
      <c r="E570" s="219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customHeight="1">
      <c r="A571" s="13"/>
      <c r="B571" s="13"/>
      <c r="C571" s="13"/>
      <c r="D571" s="13"/>
      <c r="E571" s="219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customHeight="1">
      <c r="A572" s="13"/>
      <c r="B572" s="13"/>
      <c r="C572" s="13"/>
      <c r="D572" s="13"/>
      <c r="E572" s="219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customHeight="1">
      <c r="A573" s="13"/>
      <c r="B573" s="13"/>
      <c r="C573" s="13"/>
      <c r="D573" s="13"/>
      <c r="E573" s="219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customHeight="1">
      <c r="A574" s="13"/>
      <c r="B574" s="13"/>
      <c r="C574" s="13"/>
      <c r="D574" s="13"/>
      <c r="E574" s="219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customHeight="1">
      <c r="A575" s="13"/>
      <c r="B575" s="13"/>
      <c r="C575" s="13"/>
      <c r="D575" s="13"/>
      <c r="E575" s="219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customHeight="1">
      <c r="A576" s="13"/>
      <c r="B576" s="13"/>
      <c r="C576" s="13"/>
      <c r="D576" s="13"/>
      <c r="E576" s="219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customHeight="1">
      <c r="A577" s="13"/>
      <c r="B577" s="13"/>
      <c r="C577" s="13"/>
      <c r="D577" s="13"/>
      <c r="E577" s="219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customHeight="1">
      <c r="A578" s="13"/>
      <c r="B578" s="13"/>
      <c r="C578" s="13"/>
      <c r="D578" s="13"/>
      <c r="E578" s="219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customHeight="1">
      <c r="A579" s="13"/>
      <c r="B579" s="13"/>
      <c r="C579" s="13"/>
      <c r="D579" s="13"/>
      <c r="E579" s="219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customHeight="1">
      <c r="A580" s="13"/>
      <c r="B580" s="13"/>
      <c r="C580" s="13"/>
      <c r="D580" s="13"/>
      <c r="E580" s="219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customHeight="1">
      <c r="A581" s="13"/>
      <c r="B581" s="13"/>
      <c r="C581" s="13"/>
      <c r="D581" s="13"/>
      <c r="E581" s="219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customHeight="1">
      <c r="A582" s="13"/>
      <c r="B582" s="13"/>
      <c r="C582" s="13"/>
      <c r="D582" s="13"/>
      <c r="E582" s="219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customHeight="1">
      <c r="A583" s="13"/>
      <c r="B583" s="13"/>
      <c r="C583" s="13"/>
      <c r="D583" s="13"/>
      <c r="E583" s="219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customHeight="1">
      <c r="A584" s="13"/>
      <c r="B584" s="13"/>
      <c r="C584" s="13"/>
      <c r="D584" s="13"/>
      <c r="E584" s="219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customHeight="1">
      <c r="A585" s="13"/>
      <c r="B585" s="13"/>
      <c r="C585" s="13"/>
      <c r="D585" s="13"/>
      <c r="E585" s="219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customHeight="1">
      <c r="A586" s="13"/>
      <c r="B586" s="13"/>
      <c r="C586" s="13"/>
      <c r="D586" s="13"/>
      <c r="E586" s="219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customHeight="1">
      <c r="A587" s="13"/>
      <c r="B587" s="13"/>
      <c r="C587" s="13"/>
      <c r="D587" s="13"/>
      <c r="E587" s="219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customHeight="1">
      <c r="A588" s="13"/>
      <c r="B588" s="13"/>
      <c r="C588" s="13"/>
      <c r="D588" s="13"/>
      <c r="E588" s="219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customHeight="1">
      <c r="A589" s="13"/>
      <c r="B589" s="13"/>
      <c r="C589" s="13"/>
      <c r="D589" s="13"/>
      <c r="E589" s="219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customHeight="1">
      <c r="A590" s="13"/>
      <c r="B590" s="13"/>
      <c r="C590" s="13"/>
      <c r="D590" s="13"/>
      <c r="E590" s="219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customHeight="1">
      <c r="A591" s="13"/>
      <c r="B591" s="13"/>
      <c r="C591" s="13"/>
      <c r="D591" s="13"/>
      <c r="E591" s="219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customHeight="1">
      <c r="A592" s="13"/>
      <c r="B592" s="13"/>
      <c r="C592" s="13"/>
      <c r="D592" s="13"/>
      <c r="E592" s="219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customHeight="1">
      <c r="A593" s="13"/>
      <c r="B593" s="13"/>
      <c r="C593" s="13"/>
      <c r="D593" s="13"/>
      <c r="E593" s="219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customHeight="1">
      <c r="A594" s="13"/>
      <c r="B594" s="13"/>
      <c r="C594" s="13"/>
      <c r="D594" s="13"/>
      <c r="E594" s="219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customHeight="1">
      <c r="A595" s="13"/>
      <c r="B595" s="13"/>
      <c r="C595" s="13"/>
      <c r="D595" s="13"/>
      <c r="E595" s="219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customHeight="1">
      <c r="A596" s="13"/>
      <c r="B596" s="13"/>
      <c r="C596" s="13"/>
      <c r="D596" s="13"/>
      <c r="E596" s="219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customHeight="1">
      <c r="A597" s="13"/>
      <c r="B597" s="13"/>
      <c r="C597" s="13"/>
      <c r="D597" s="13"/>
      <c r="E597" s="219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customHeight="1">
      <c r="A598" s="13"/>
      <c r="B598" s="13"/>
      <c r="C598" s="13"/>
      <c r="D598" s="13"/>
      <c r="E598" s="219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customHeight="1">
      <c r="A599" s="13"/>
      <c r="B599" s="13"/>
      <c r="C599" s="13"/>
      <c r="D599" s="13"/>
      <c r="E599" s="219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customHeight="1">
      <c r="A600" s="13"/>
      <c r="B600" s="13"/>
      <c r="C600" s="13"/>
      <c r="D600" s="13"/>
      <c r="E600" s="219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customHeight="1">
      <c r="A601" s="13"/>
      <c r="B601" s="13"/>
      <c r="C601" s="13"/>
      <c r="D601" s="13"/>
      <c r="E601" s="219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customHeight="1">
      <c r="A602" s="13"/>
      <c r="B602" s="13"/>
      <c r="C602" s="13"/>
      <c r="D602" s="13"/>
      <c r="E602" s="219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customHeight="1">
      <c r="A603" s="13"/>
      <c r="B603" s="13"/>
      <c r="C603" s="13"/>
      <c r="D603" s="13"/>
      <c r="E603" s="219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customHeight="1">
      <c r="A604" s="13"/>
      <c r="B604" s="13"/>
      <c r="C604" s="13"/>
      <c r="D604" s="13"/>
      <c r="E604" s="219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customHeight="1">
      <c r="A605" s="13"/>
      <c r="B605" s="13"/>
      <c r="C605" s="13"/>
      <c r="D605" s="13"/>
      <c r="E605" s="219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customHeight="1">
      <c r="A606" s="13"/>
      <c r="B606" s="13"/>
      <c r="C606" s="13"/>
      <c r="D606" s="13"/>
      <c r="E606" s="219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customHeight="1">
      <c r="A607" s="13"/>
      <c r="B607" s="13"/>
      <c r="C607" s="13"/>
      <c r="D607" s="13"/>
      <c r="E607" s="219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customHeight="1">
      <c r="A608" s="13"/>
      <c r="B608" s="13"/>
      <c r="C608" s="13"/>
      <c r="D608" s="13"/>
      <c r="E608" s="219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customHeight="1">
      <c r="A609" s="13"/>
      <c r="B609" s="13"/>
      <c r="C609" s="13"/>
      <c r="D609" s="13"/>
      <c r="E609" s="219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customHeight="1">
      <c r="A610" s="13"/>
      <c r="B610" s="13"/>
      <c r="C610" s="13"/>
      <c r="D610" s="13"/>
      <c r="E610" s="219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customHeight="1">
      <c r="A611" s="13"/>
      <c r="B611" s="13"/>
      <c r="C611" s="13"/>
      <c r="D611" s="13"/>
      <c r="E611" s="219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customHeight="1">
      <c r="A612" s="13"/>
      <c r="B612" s="13"/>
      <c r="C612" s="13"/>
      <c r="D612" s="13"/>
      <c r="E612" s="219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customHeight="1">
      <c r="A613" s="13"/>
      <c r="B613" s="13"/>
      <c r="C613" s="13"/>
      <c r="D613" s="13"/>
      <c r="E613" s="219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customHeight="1">
      <c r="A614" s="13"/>
      <c r="B614" s="13"/>
      <c r="C614" s="13"/>
      <c r="D614" s="13"/>
      <c r="E614" s="219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customHeight="1">
      <c r="A615" s="13"/>
      <c r="B615" s="13"/>
      <c r="C615" s="13"/>
      <c r="D615" s="13"/>
      <c r="E615" s="219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customHeight="1">
      <c r="A616" s="13"/>
      <c r="B616" s="13"/>
      <c r="C616" s="13"/>
      <c r="D616" s="13"/>
      <c r="E616" s="219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customHeight="1">
      <c r="A617" s="13"/>
      <c r="B617" s="13"/>
      <c r="C617" s="13"/>
      <c r="D617" s="13"/>
      <c r="E617" s="219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customHeight="1">
      <c r="A618" s="13"/>
      <c r="B618" s="13"/>
      <c r="C618" s="13"/>
      <c r="D618" s="13"/>
      <c r="E618" s="219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customHeight="1">
      <c r="A619" s="13"/>
      <c r="B619" s="13"/>
      <c r="C619" s="13"/>
      <c r="D619" s="13"/>
      <c r="E619" s="219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customHeight="1">
      <c r="A620" s="13"/>
      <c r="B620" s="13"/>
      <c r="C620" s="13"/>
      <c r="D620" s="13"/>
      <c r="E620" s="219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customHeight="1">
      <c r="A621" s="13"/>
      <c r="B621" s="13"/>
      <c r="C621" s="13"/>
      <c r="D621" s="13"/>
      <c r="E621" s="219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customHeight="1">
      <c r="A622" s="13"/>
      <c r="B622" s="13"/>
      <c r="C622" s="13"/>
      <c r="D622" s="13"/>
      <c r="E622" s="219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customHeight="1">
      <c r="A623" s="13"/>
      <c r="B623" s="13"/>
      <c r="C623" s="13"/>
      <c r="D623" s="13"/>
      <c r="E623" s="219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customHeight="1">
      <c r="A624" s="13"/>
      <c r="B624" s="13"/>
      <c r="C624" s="13"/>
      <c r="D624" s="13"/>
      <c r="E624" s="219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customHeight="1">
      <c r="A625" s="13"/>
      <c r="B625" s="13"/>
      <c r="C625" s="13"/>
      <c r="D625" s="13"/>
      <c r="E625" s="219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customHeight="1">
      <c r="A626" s="13"/>
      <c r="B626" s="13"/>
      <c r="C626" s="13"/>
      <c r="D626" s="13"/>
      <c r="E626" s="219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customHeight="1">
      <c r="A627" s="13"/>
      <c r="B627" s="13"/>
      <c r="C627" s="13"/>
      <c r="D627" s="13"/>
      <c r="E627" s="219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customHeight="1">
      <c r="A628" s="13"/>
      <c r="B628" s="13"/>
      <c r="C628" s="13"/>
      <c r="D628" s="13"/>
      <c r="E628" s="219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customHeight="1">
      <c r="A629" s="13"/>
      <c r="B629" s="13"/>
      <c r="C629" s="13"/>
      <c r="D629" s="13"/>
      <c r="E629" s="219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customHeight="1">
      <c r="A630" s="13"/>
      <c r="B630" s="13"/>
      <c r="C630" s="13"/>
      <c r="D630" s="13"/>
      <c r="E630" s="219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customHeight="1">
      <c r="A631" s="13"/>
      <c r="B631" s="13"/>
      <c r="C631" s="13"/>
      <c r="D631" s="13"/>
      <c r="E631" s="219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customHeight="1">
      <c r="A632" s="13"/>
      <c r="B632" s="13"/>
      <c r="C632" s="13"/>
      <c r="D632" s="13"/>
      <c r="E632" s="219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customHeight="1">
      <c r="A633" s="13"/>
      <c r="B633" s="13"/>
      <c r="C633" s="13"/>
      <c r="D633" s="13"/>
      <c r="E633" s="219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customHeight="1">
      <c r="A634" s="13"/>
      <c r="B634" s="13"/>
      <c r="C634" s="13"/>
      <c r="D634" s="13"/>
      <c r="E634" s="219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customHeight="1">
      <c r="A635" s="13"/>
      <c r="B635" s="13"/>
      <c r="C635" s="13"/>
      <c r="D635" s="13"/>
      <c r="E635" s="219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customHeight="1">
      <c r="A636" s="13"/>
      <c r="B636" s="13"/>
      <c r="C636" s="13"/>
      <c r="D636" s="13"/>
      <c r="E636" s="219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customHeight="1">
      <c r="A637" s="13"/>
      <c r="B637" s="13"/>
      <c r="C637" s="13"/>
      <c r="D637" s="13"/>
      <c r="E637" s="219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customHeight="1">
      <c r="A638" s="13"/>
      <c r="B638" s="13"/>
      <c r="C638" s="13"/>
      <c r="D638" s="13"/>
      <c r="E638" s="219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customHeight="1">
      <c r="A639" s="13"/>
      <c r="B639" s="13"/>
      <c r="C639" s="13"/>
      <c r="D639" s="13"/>
      <c r="E639" s="219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customHeight="1">
      <c r="A640" s="13"/>
      <c r="B640" s="13"/>
      <c r="C640" s="13"/>
      <c r="D640" s="13"/>
      <c r="E640" s="219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customHeight="1">
      <c r="A641" s="13"/>
      <c r="B641" s="13"/>
      <c r="C641" s="13"/>
      <c r="D641" s="13"/>
      <c r="E641" s="219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customHeight="1">
      <c r="A642" s="13"/>
      <c r="B642" s="13"/>
      <c r="C642" s="13"/>
      <c r="D642" s="13"/>
      <c r="E642" s="219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customHeight="1">
      <c r="A643" s="13"/>
      <c r="B643" s="13"/>
      <c r="C643" s="13"/>
      <c r="D643" s="13"/>
      <c r="E643" s="219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customHeight="1">
      <c r="A644" s="13"/>
      <c r="B644" s="13"/>
      <c r="C644" s="13"/>
      <c r="D644" s="13"/>
      <c r="E644" s="219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customHeight="1">
      <c r="A645" s="13"/>
      <c r="B645" s="13"/>
      <c r="C645" s="13"/>
      <c r="D645" s="13"/>
      <c r="E645" s="219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customHeight="1">
      <c r="A646" s="13"/>
      <c r="B646" s="13"/>
      <c r="C646" s="13"/>
      <c r="D646" s="13"/>
      <c r="E646" s="219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customHeight="1">
      <c r="A647" s="13"/>
      <c r="B647" s="13"/>
      <c r="C647" s="13"/>
      <c r="D647" s="13"/>
      <c r="E647" s="219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customHeight="1">
      <c r="A648" s="13"/>
      <c r="B648" s="13"/>
      <c r="C648" s="13"/>
      <c r="D648" s="13"/>
      <c r="E648" s="219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customHeight="1">
      <c r="A649" s="13"/>
      <c r="B649" s="13"/>
      <c r="C649" s="13"/>
      <c r="D649" s="13"/>
      <c r="E649" s="219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customHeight="1">
      <c r="A650" s="13"/>
      <c r="B650" s="13"/>
      <c r="C650" s="13"/>
      <c r="D650" s="13"/>
      <c r="E650" s="219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customHeight="1">
      <c r="A651" s="13"/>
      <c r="B651" s="13"/>
      <c r="C651" s="13"/>
      <c r="D651" s="13"/>
      <c r="E651" s="219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customHeight="1">
      <c r="A652" s="13"/>
      <c r="B652" s="13"/>
      <c r="C652" s="13"/>
      <c r="D652" s="13"/>
      <c r="E652" s="219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customHeight="1">
      <c r="A653" s="13"/>
      <c r="B653" s="13"/>
      <c r="C653" s="13"/>
      <c r="D653" s="13"/>
      <c r="E653" s="219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customHeight="1">
      <c r="A654" s="13"/>
      <c r="B654" s="13"/>
      <c r="C654" s="13"/>
      <c r="D654" s="13"/>
      <c r="E654" s="219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customHeight="1">
      <c r="A655" s="13"/>
      <c r="B655" s="13"/>
      <c r="C655" s="13"/>
      <c r="D655" s="13"/>
      <c r="E655" s="219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customHeight="1">
      <c r="A656" s="13"/>
      <c r="B656" s="13"/>
      <c r="C656" s="13"/>
      <c r="D656" s="13"/>
      <c r="E656" s="219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customHeight="1">
      <c r="A657" s="13"/>
      <c r="B657" s="13"/>
      <c r="C657" s="13"/>
      <c r="D657" s="13"/>
      <c r="E657" s="219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customHeight="1">
      <c r="A658" s="13"/>
      <c r="B658" s="13"/>
      <c r="C658" s="13"/>
      <c r="D658" s="13"/>
      <c r="E658" s="219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customHeight="1">
      <c r="A659" s="13"/>
      <c r="B659" s="13"/>
      <c r="C659" s="13"/>
      <c r="D659" s="13"/>
      <c r="E659" s="219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customHeight="1">
      <c r="A660" s="13"/>
      <c r="B660" s="13"/>
      <c r="C660" s="13"/>
      <c r="D660" s="13"/>
      <c r="E660" s="219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customHeight="1">
      <c r="A661" s="13"/>
      <c r="B661" s="13"/>
      <c r="C661" s="13"/>
      <c r="D661" s="13"/>
      <c r="E661" s="219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customHeight="1">
      <c r="A662" s="13"/>
      <c r="B662" s="13"/>
      <c r="C662" s="13"/>
      <c r="D662" s="13"/>
      <c r="E662" s="219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customHeight="1">
      <c r="A663" s="13"/>
      <c r="B663" s="13"/>
      <c r="C663" s="13"/>
      <c r="D663" s="13"/>
      <c r="E663" s="219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customHeight="1">
      <c r="A664" s="13"/>
      <c r="B664" s="13"/>
      <c r="C664" s="13"/>
      <c r="D664" s="13"/>
      <c r="E664" s="219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customHeight="1">
      <c r="A665" s="13"/>
      <c r="B665" s="13"/>
      <c r="C665" s="13"/>
      <c r="D665" s="13"/>
      <c r="E665" s="219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customHeight="1">
      <c r="A666" s="13"/>
      <c r="B666" s="13"/>
      <c r="C666" s="13"/>
      <c r="D666" s="13"/>
      <c r="E666" s="219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customHeight="1">
      <c r="A667" s="13"/>
      <c r="B667" s="13"/>
      <c r="C667" s="13"/>
      <c r="D667" s="13"/>
      <c r="E667" s="219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customHeight="1">
      <c r="A668" s="13"/>
      <c r="B668" s="13"/>
      <c r="C668" s="13"/>
      <c r="D668" s="13"/>
      <c r="E668" s="219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customHeight="1">
      <c r="A669" s="13"/>
      <c r="B669" s="13"/>
      <c r="C669" s="13"/>
      <c r="D669" s="13"/>
      <c r="E669" s="219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customHeight="1">
      <c r="A670" s="13"/>
      <c r="B670" s="13"/>
      <c r="C670" s="13"/>
      <c r="D670" s="13"/>
      <c r="E670" s="219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customHeight="1">
      <c r="A671" s="13"/>
      <c r="B671" s="13"/>
      <c r="C671" s="13"/>
      <c r="D671" s="13"/>
      <c r="E671" s="219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customHeight="1">
      <c r="A672" s="13"/>
      <c r="B672" s="13"/>
      <c r="C672" s="13"/>
      <c r="D672" s="13"/>
      <c r="E672" s="219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customHeight="1">
      <c r="A673" s="13"/>
      <c r="B673" s="13"/>
      <c r="C673" s="13"/>
      <c r="D673" s="13"/>
      <c r="E673" s="219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customHeight="1">
      <c r="A674" s="13"/>
      <c r="B674" s="13"/>
      <c r="C674" s="13"/>
      <c r="D674" s="13"/>
      <c r="E674" s="219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customHeight="1">
      <c r="A675" s="13"/>
      <c r="B675" s="13"/>
      <c r="C675" s="13"/>
      <c r="D675" s="13"/>
      <c r="E675" s="219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customHeight="1">
      <c r="A676" s="13"/>
      <c r="B676" s="13"/>
      <c r="C676" s="13"/>
      <c r="D676" s="13"/>
      <c r="E676" s="219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customHeight="1">
      <c r="A677" s="13"/>
      <c r="B677" s="13"/>
      <c r="C677" s="13"/>
      <c r="D677" s="13"/>
      <c r="E677" s="219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customHeight="1">
      <c r="A678" s="13"/>
      <c r="B678" s="13"/>
      <c r="C678" s="13"/>
      <c r="D678" s="13"/>
      <c r="E678" s="219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customHeight="1">
      <c r="A679" s="13"/>
      <c r="B679" s="13"/>
      <c r="C679" s="13"/>
      <c r="D679" s="13"/>
      <c r="E679" s="219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customHeight="1">
      <c r="A680" s="13"/>
      <c r="B680" s="13"/>
      <c r="C680" s="13"/>
      <c r="D680" s="13"/>
      <c r="E680" s="219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customHeight="1">
      <c r="A681" s="13"/>
      <c r="B681" s="13"/>
      <c r="C681" s="13"/>
      <c r="D681" s="13"/>
      <c r="E681" s="219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customHeight="1">
      <c r="A682" s="13"/>
      <c r="B682" s="13"/>
      <c r="C682" s="13"/>
      <c r="D682" s="13"/>
      <c r="E682" s="219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customHeight="1">
      <c r="A683" s="13"/>
      <c r="B683" s="13"/>
      <c r="C683" s="13"/>
      <c r="D683" s="13"/>
      <c r="E683" s="219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customHeight="1">
      <c r="A684" s="13"/>
      <c r="B684" s="13"/>
      <c r="C684" s="13"/>
      <c r="D684" s="13"/>
      <c r="E684" s="219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customHeight="1">
      <c r="A685" s="13"/>
      <c r="B685" s="13"/>
      <c r="C685" s="13"/>
      <c r="D685" s="13"/>
      <c r="E685" s="219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customHeight="1">
      <c r="A686" s="13"/>
      <c r="B686" s="13"/>
      <c r="C686" s="13"/>
      <c r="D686" s="13"/>
      <c r="E686" s="219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customHeight="1">
      <c r="A687" s="13"/>
      <c r="B687" s="13"/>
      <c r="C687" s="13"/>
      <c r="D687" s="13"/>
      <c r="E687" s="219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customHeight="1">
      <c r="A688" s="13"/>
      <c r="B688" s="13"/>
      <c r="C688" s="13"/>
      <c r="D688" s="13"/>
      <c r="E688" s="219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customHeight="1">
      <c r="A689" s="13"/>
      <c r="B689" s="13"/>
      <c r="C689" s="13"/>
      <c r="D689" s="13"/>
      <c r="E689" s="219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customHeight="1">
      <c r="A690" s="13"/>
      <c r="B690" s="13"/>
      <c r="C690" s="13"/>
      <c r="D690" s="13"/>
      <c r="E690" s="219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customHeight="1">
      <c r="A691" s="13"/>
      <c r="B691" s="13"/>
      <c r="C691" s="13"/>
      <c r="D691" s="13"/>
      <c r="E691" s="219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customHeight="1">
      <c r="A692" s="13"/>
      <c r="B692" s="13"/>
      <c r="C692" s="13"/>
      <c r="D692" s="13"/>
      <c r="E692" s="219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customHeight="1">
      <c r="A693" s="13"/>
      <c r="B693" s="13"/>
      <c r="C693" s="13"/>
      <c r="D693" s="13"/>
      <c r="E693" s="219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customHeight="1">
      <c r="A694" s="13"/>
      <c r="B694" s="13"/>
      <c r="C694" s="13"/>
      <c r="D694" s="13"/>
      <c r="E694" s="219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customHeight="1">
      <c r="A695" s="13"/>
      <c r="B695" s="13"/>
      <c r="C695" s="13"/>
      <c r="D695" s="13"/>
      <c r="E695" s="219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customHeight="1">
      <c r="A696" s="13"/>
      <c r="B696" s="13"/>
      <c r="C696" s="13"/>
      <c r="D696" s="13"/>
      <c r="E696" s="219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customHeight="1">
      <c r="A697" s="13"/>
      <c r="B697" s="13"/>
      <c r="C697" s="13"/>
      <c r="D697" s="13"/>
      <c r="E697" s="219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customHeight="1">
      <c r="A698" s="13"/>
      <c r="B698" s="13"/>
      <c r="C698" s="13"/>
      <c r="D698" s="13"/>
      <c r="E698" s="219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customHeight="1">
      <c r="A699" s="13"/>
      <c r="B699" s="13"/>
      <c r="C699" s="13"/>
      <c r="D699" s="13"/>
      <c r="E699" s="219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customHeight="1">
      <c r="A700" s="13"/>
      <c r="B700" s="13"/>
      <c r="C700" s="13"/>
      <c r="D700" s="13"/>
      <c r="E700" s="219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customHeight="1">
      <c r="A701" s="13"/>
      <c r="B701" s="13"/>
      <c r="C701" s="13"/>
      <c r="D701" s="13"/>
      <c r="E701" s="219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customHeight="1">
      <c r="A702" s="13"/>
      <c r="B702" s="13"/>
      <c r="C702" s="13"/>
      <c r="D702" s="13"/>
      <c r="E702" s="219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customHeight="1">
      <c r="A703" s="13"/>
      <c r="B703" s="13"/>
      <c r="C703" s="13"/>
      <c r="D703" s="13"/>
      <c r="E703" s="219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customHeight="1">
      <c r="A704" s="13"/>
      <c r="B704" s="13"/>
      <c r="C704" s="13"/>
      <c r="D704" s="13"/>
      <c r="E704" s="219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customHeight="1">
      <c r="A705" s="13"/>
      <c r="B705" s="13"/>
      <c r="C705" s="13"/>
      <c r="D705" s="13"/>
      <c r="E705" s="219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customHeight="1">
      <c r="A706" s="13"/>
      <c r="B706" s="13"/>
      <c r="C706" s="13"/>
      <c r="D706" s="13"/>
      <c r="E706" s="219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customHeight="1">
      <c r="A707" s="13"/>
      <c r="B707" s="13"/>
      <c r="C707" s="13"/>
      <c r="D707" s="13"/>
      <c r="E707" s="219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customHeight="1">
      <c r="A708" s="13"/>
      <c r="B708" s="13"/>
      <c r="C708" s="13"/>
      <c r="D708" s="13"/>
      <c r="E708" s="219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customHeight="1">
      <c r="A709" s="13"/>
      <c r="B709" s="13"/>
      <c r="C709" s="13"/>
      <c r="D709" s="13"/>
      <c r="E709" s="219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customHeight="1">
      <c r="A710" s="13"/>
      <c r="B710" s="13"/>
      <c r="C710" s="13"/>
      <c r="D710" s="13"/>
      <c r="E710" s="219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customHeight="1">
      <c r="A711" s="13"/>
      <c r="B711" s="13"/>
      <c r="C711" s="13"/>
      <c r="D711" s="13"/>
      <c r="E711" s="219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customHeight="1">
      <c r="A712" s="13"/>
      <c r="B712" s="13"/>
      <c r="C712" s="13"/>
      <c r="D712" s="13"/>
      <c r="E712" s="219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customHeight="1">
      <c r="A713" s="13"/>
      <c r="B713" s="13"/>
      <c r="C713" s="13"/>
      <c r="D713" s="13"/>
      <c r="E713" s="219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customHeight="1">
      <c r="A714" s="13"/>
      <c r="B714" s="13"/>
      <c r="C714" s="13"/>
      <c r="D714" s="13"/>
      <c r="E714" s="219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customHeight="1">
      <c r="A715" s="13"/>
      <c r="B715" s="13"/>
      <c r="C715" s="13"/>
      <c r="D715" s="13"/>
      <c r="E715" s="219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customHeight="1">
      <c r="A716" s="13"/>
      <c r="B716" s="13"/>
      <c r="C716" s="13"/>
      <c r="D716" s="13"/>
      <c r="E716" s="219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customHeight="1">
      <c r="A717" s="13"/>
      <c r="B717" s="13"/>
      <c r="C717" s="13"/>
      <c r="D717" s="13"/>
      <c r="E717" s="219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customHeight="1">
      <c r="A718" s="13"/>
      <c r="B718" s="13"/>
      <c r="C718" s="13"/>
      <c r="D718" s="13"/>
      <c r="E718" s="219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customHeight="1">
      <c r="A719" s="13"/>
      <c r="B719" s="13"/>
      <c r="C719" s="13"/>
      <c r="D719" s="13"/>
      <c r="E719" s="219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customHeight="1">
      <c r="A720" s="13"/>
      <c r="B720" s="13"/>
      <c r="C720" s="13"/>
      <c r="D720" s="13"/>
      <c r="E720" s="219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customHeight="1">
      <c r="A721" s="13"/>
      <c r="B721" s="13"/>
      <c r="C721" s="13"/>
      <c r="D721" s="13"/>
      <c r="E721" s="219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customHeight="1">
      <c r="A722" s="13"/>
      <c r="B722" s="13"/>
      <c r="C722" s="13"/>
      <c r="D722" s="13"/>
      <c r="E722" s="219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customHeight="1">
      <c r="A723" s="13"/>
      <c r="B723" s="13"/>
      <c r="C723" s="13"/>
      <c r="D723" s="13"/>
      <c r="E723" s="219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customHeight="1">
      <c r="A724" s="13"/>
      <c r="B724" s="13"/>
      <c r="C724" s="13"/>
      <c r="D724" s="13"/>
      <c r="E724" s="219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customHeight="1">
      <c r="A725" s="13"/>
      <c r="B725" s="13"/>
      <c r="C725" s="13"/>
      <c r="D725" s="13"/>
      <c r="E725" s="219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customHeight="1">
      <c r="A726" s="13"/>
      <c r="B726" s="13"/>
      <c r="C726" s="13"/>
      <c r="D726" s="13"/>
      <c r="E726" s="219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customHeight="1">
      <c r="A727" s="13"/>
      <c r="B727" s="13"/>
      <c r="C727" s="13"/>
      <c r="D727" s="13"/>
      <c r="E727" s="219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customHeight="1">
      <c r="A728" s="13"/>
      <c r="B728" s="13"/>
      <c r="C728" s="13"/>
      <c r="D728" s="13"/>
      <c r="E728" s="219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customHeight="1">
      <c r="A729" s="13"/>
      <c r="B729" s="13"/>
      <c r="C729" s="13"/>
      <c r="D729" s="13"/>
      <c r="E729" s="219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customHeight="1">
      <c r="A730" s="13"/>
      <c r="B730" s="13"/>
      <c r="C730" s="13"/>
      <c r="D730" s="13"/>
      <c r="E730" s="219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customHeight="1">
      <c r="A731" s="13"/>
      <c r="B731" s="13"/>
      <c r="C731" s="13"/>
      <c r="D731" s="13"/>
      <c r="E731" s="219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customHeight="1">
      <c r="A732" s="13"/>
      <c r="B732" s="13"/>
      <c r="C732" s="13"/>
      <c r="D732" s="13"/>
      <c r="E732" s="219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customHeight="1">
      <c r="A733" s="13"/>
      <c r="B733" s="13"/>
      <c r="C733" s="13"/>
      <c r="D733" s="13"/>
      <c r="E733" s="219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customHeight="1">
      <c r="A734" s="13"/>
      <c r="B734" s="13"/>
      <c r="C734" s="13"/>
      <c r="D734" s="13"/>
      <c r="E734" s="219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customHeight="1">
      <c r="A735" s="13"/>
      <c r="B735" s="13"/>
      <c r="C735" s="13"/>
      <c r="D735" s="13"/>
      <c r="E735" s="219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customHeight="1">
      <c r="A736" s="13"/>
      <c r="B736" s="13"/>
      <c r="C736" s="13"/>
      <c r="D736" s="13"/>
      <c r="E736" s="219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customHeight="1">
      <c r="A737" s="13"/>
      <c r="B737" s="13"/>
      <c r="C737" s="13"/>
      <c r="D737" s="13"/>
      <c r="E737" s="219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customHeight="1">
      <c r="A738" s="13"/>
      <c r="B738" s="13"/>
      <c r="C738" s="13"/>
      <c r="D738" s="13"/>
      <c r="E738" s="219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customHeight="1">
      <c r="A739" s="13"/>
      <c r="B739" s="13"/>
      <c r="C739" s="13"/>
      <c r="D739" s="13"/>
      <c r="E739" s="219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customHeight="1">
      <c r="A740" s="13"/>
      <c r="B740" s="13"/>
      <c r="C740" s="13"/>
      <c r="D740" s="13"/>
      <c r="E740" s="219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customHeight="1">
      <c r="A741" s="13"/>
      <c r="B741" s="13"/>
      <c r="C741" s="13"/>
      <c r="D741" s="13"/>
      <c r="E741" s="219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customHeight="1">
      <c r="A742" s="13"/>
      <c r="B742" s="13"/>
      <c r="C742" s="13"/>
      <c r="D742" s="13"/>
      <c r="E742" s="219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customHeight="1">
      <c r="A743" s="13"/>
      <c r="B743" s="13"/>
      <c r="C743" s="13"/>
      <c r="D743" s="13"/>
      <c r="E743" s="219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customHeight="1">
      <c r="A744" s="13"/>
      <c r="B744" s="13"/>
      <c r="C744" s="13"/>
      <c r="D744" s="13"/>
      <c r="E744" s="219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customHeight="1">
      <c r="A745" s="13"/>
      <c r="B745" s="13"/>
      <c r="C745" s="13"/>
      <c r="D745" s="13"/>
      <c r="E745" s="219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customHeight="1">
      <c r="A746" s="13"/>
      <c r="B746" s="13"/>
      <c r="C746" s="13"/>
      <c r="D746" s="13"/>
      <c r="E746" s="219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customHeight="1">
      <c r="A747" s="13"/>
      <c r="B747" s="13"/>
      <c r="C747" s="13"/>
      <c r="D747" s="13"/>
      <c r="E747" s="219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customHeight="1">
      <c r="A748" s="13"/>
      <c r="B748" s="13"/>
      <c r="C748" s="13"/>
      <c r="D748" s="13"/>
      <c r="E748" s="219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customHeight="1">
      <c r="A749" s="13"/>
      <c r="B749" s="13"/>
      <c r="C749" s="13"/>
      <c r="D749" s="13"/>
      <c r="E749" s="219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customHeight="1">
      <c r="A750" s="13"/>
      <c r="B750" s="13"/>
      <c r="C750" s="13"/>
      <c r="D750" s="13"/>
      <c r="E750" s="219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customHeight="1">
      <c r="A751" s="13"/>
      <c r="B751" s="13"/>
      <c r="C751" s="13"/>
      <c r="D751" s="13"/>
      <c r="E751" s="219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customHeight="1">
      <c r="A752" s="13"/>
      <c r="B752" s="13"/>
      <c r="C752" s="13"/>
      <c r="D752" s="13"/>
      <c r="E752" s="219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customHeight="1">
      <c r="A753" s="13"/>
      <c r="B753" s="13"/>
      <c r="C753" s="13"/>
      <c r="D753" s="13"/>
      <c r="E753" s="219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customHeight="1">
      <c r="A754" s="13"/>
      <c r="B754" s="13"/>
      <c r="C754" s="13"/>
      <c r="D754" s="13"/>
      <c r="E754" s="219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customHeight="1">
      <c r="A755" s="13"/>
      <c r="B755" s="13"/>
      <c r="C755" s="13"/>
      <c r="D755" s="13"/>
      <c r="E755" s="219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customHeight="1">
      <c r="A756" s="13"/>
      <c r="B756" s="13"/>
      <c r="C756" s="13"/>
      <c r="D756" s="13"/>
      <c r="E756" s="219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customHeight="1">
      <c r="A757" s="13"/>
      <c r="B757" s="13"/>
      <c r="C757" s="13"/>
      <c r="D757" s="13"/>
      <c r="E757" s="219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customHeight="1">
      <c r="A758" s="13"/>
      <c r="B758" s="13"/>
      <c r="C758" s="13"/>
      <c r="D758" s="13"/>
      <c r="E758" s="219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customHeight="1">
      <c r="A759" s="13"/>
      <c r="B759" s="13"/>
      <c r="C759" s="13"/>
      <c r="D759" s="13"/>
      <c r="E759" s="219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customHeight="1">
      <c r="A760" s="13"/>
      <c r="B760" s="13"/>
      <c r="C760" s="13"/>
      <c r="D760" s="13"/>
      <c r="E760" s="219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customHeight="1">
      <c r="A761" s="13"/>
      <c r="B761" s="13"/>
      <c r="C761" s="13"/>
      <c r="D761" s="13"/>
      <c r="E761" s="219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customHeight="1">
      <c r="A762" s="13"/>
      <c r="B762" s="13"/>
      <c r="C762" s="13"/>
      <c r="D762" s="13"/>
      <c r="E762" s="219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customHeight="1">
      <c r="A763" s="13"/>
      <c r="B763" s="13"/>
      <c r="C763" s="13"/>
      <c r="D763" s="13"/>
      <c r="E763" s="219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customHeight="1">
      <c r="A764" s="13"/>
      <c r="B764" s="13"/>
      <c r="C764" s="13"/>
      <c r="D764" s="13"/>
      <c r="E764" s="219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customHeight="1">
      <c r="A765" s="13"/>
      <c r="B765" s="13"/>
      <c r="C765" s="13"/>
      <c r="D765" s="13"/>
      <c r="E765" s="219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customHeight="1">
      <c r="A766" s="13"/>
      <c r="B766" s="13"/>
      <c r="C766" s="13"/>
      <c r="D766" s="13"/>
      <c r="E766" s="219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customHeight="1">
      <c r="A767" s="13"/>
      <c r="B767" s="13"/>
      <c r="C767" s="13"/>
      <c r="D767" s="13"/>
      <c r="E767" s="219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customHeight="1">
      <c r="A768" s="13"/>
      <c r="B768" s="13"/>
      <c r="C768" s="13"/>
      <c r="D768" s="13"/>
      <c r="E768" s="219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customHeight="1">
      <c r="A769" s="13"/>
      <c r="B769" s="13"/>
      <c r="C769" s="13"/>
      <c r="D769" s="13"/>
      <c r="E769" s="219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customHeight="1">
      <c r="A770" s="13"/>
      <c r="B770" s="13"/>
      <c r="C770" s="13"/>
      <c r="D770" s="13"/>
      <c r="E770" s="219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customHeight="1">
      <c r="A771" s="13"/>
      <c r="B771" s="13"/>
      <c r="C771" s="13"/>
      <c r="D771" s="13"/>
      <c r="E771" s="219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customHeight="1">
      <c r="A772" s="13"/>
      <c r="B772" s="13"/>
      <c r="C772" s="13"/>
      <c r="D772" s="13"/>
      <c r="E772" s="219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customHeight="1">
      <c r="A773" s="13"/>
      <c r="B773" s="13"/>
      <c r="C773" s="13"/>
      <c r="D773" s="13"/>
      <c r="E773" s="219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customHeight="1">
      <c r="A774" s="13"/>
      <c r="B774" s="13"/>
      <c r="C774" s="13"/>
      <c r="D774" s="13"/>
      <c r="E774" s="219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customHeight="1">
      <c r="A775" s="13"/>
      <c r="B775" s="13"/>
      <c r="C775" s="13"/>
      <c r="D775" s="13"/>
      <c r="E775" s="219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customHeight="1">
      <c r="A776" s="13"/>
      <c r="B776" s="13"/>
      <c r="C776" s="13"/>
      <c r="D776" s="13"/>
      <c r="E776" s="219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customHeight="1">
      <c r="A777" s="13"/>
      <c r="B777" s="13"/>
      <c r="C777" s="13"/>
      <c r="D777" s="13"/>
      <c r="E777" s="219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customHeight="1">
      <c r="A778" s="13"/>
      <c r="B778" s="13"/>
      <c r="C778" s="13"/>
      <c r="D778" s="13"/>
      <c r="E778" s="219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customHeight="1">
      <c r="A779" s="13"/>
      <c r="B779" s="13"/>
      <c r="C779" s="13"/>
      <c r="D779" s="13"/>
      <c r="E779" s="219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customHeight="1">
      <c r="A780" s="13"/>
      <c r="B780" s="13"/>
      <c r="C780" s="13"/>
      <c r="D780" s="13"/>
      <c r="E780" s="219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customHeight="1">
      <c r="A781" s="13"/>
      <c r="B781" s="13"/>
      <c r="C781" s="13"/>
      <c r="D781" s="13"/>
      <c r="E781" s="219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customHeight="1">
      <c r="A782" s="13"/>
      <c r="B782" s="13"/>
      <c r="C782" s="13"/>
      <c r="D782" s="13"/>
      <c r="E782" s="219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customHeight="1">
      <c r="A783" s="13"/>
      <c r="B783" s="13"/>
      <c r="C783" s="13"/>
      <c r="D783" s="13"/>
      <c r="E783" s="219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customHeight="1">
      <c r="A784" s="13"/>
      <c r="B784" s="13"/>
      <c r="C784" s="13"/>
      <c r="D784" s="13"/>
      <c r="E784" s="219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customHeight="1">
      <c r="A785" s="13"/>
      <c r="B785" s="13"/>
      <c r="C785" s="13"/>
      <c r="D785" s="13"/>
      <c r="E785" s="219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customHeight="1">
      <c r="A786" s="13"/>
      <c r="B786" s="13"/>
      <c r="C786" s="13"/>
      <c r="D786" s="13"/>
      <c r="E786" s="219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customHeight="1">
      <c r="A787" s="13"/>
      <c r="B787" s="13"/>
      <c r="C787" s="13"/>
      <c r="D787" s="13"/>
      <c r="E787" s="219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customHeight="1">
      <c r="A788" s="13"/>
      <c r="B788" s="13"/>
      <c r="C788" s="13"/>
      <c r="D788" s="13"/>
      <c r="E788" s="219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customHeight="1">
      <c r="A789" s="13"/>
      <c r="B789" s="13"/>
      <c r="C789" s="13"/>
      <c r="D789" s="13"/>
      <c r="E789" s="219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customHeight="1">
      <c r="A790" s="13"/>
      <c r="B790" s="13"/>
      <c r="C790" s="13"/>
      <c r="D790" s="13"/>
      <c r="E790" s="219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customHeight="1">
      <c r="A791" s="13"/>
      <c r="B791" s="13"/>
      <c r="C791" s="13"/>
      <c r="D791" s="13"/>
      <c r="E791" s="219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customHeight="1">
      <c r="A792" s="13"/>
      <c r="B792" s="13"/>
      <c r="C792" s="13"/>
      <c r="D792" s="13"/>
      <c r="E792" s="219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customHeight="1">
      <c r="A793" s="13"/>
      <c r="B793" s="13"/>
      <c r="C793" s="13"/>
      <c r="D793" s="13"/>
      <c r="E793" s="219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customHeight="1">
      <c r="A794" s="13"/>
      <c r="B794" s="13"/>
      <c r="C794" s="13"/>
      <c r="D794" s="13"/>
      <c r="E794" s="219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customHeight="1">
      <c r="A795" s="13"/>
      <c r="B795" s="13"/>
      <c r="C795" s="13"/>
      <c r="D795" s="13"/>
      <c r="E795" s="219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customHeight="1">
      <c r="A796" s="13"/>
      <c r="B796" s="13"/>
      <c r="C796" s="13"/>
      <c r="D796" s="13"/>
      <c r="E796" s="219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customHeight="1">
      <c r="A797" s="13"/>
      <c r="B797" s="13"/>
      <c r="C797" s="13"/>
      <c r="D797" s="13"/>
      <c r="E797" s="219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customHeight="1">
      <c r="A798" s="13"/>
      <c r="B798" s="13"/>
      <c r="C798" s="13"/>
      <c r="D798" s="13"/>
      <c r="E798" s="219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customHeight="1">
      <c r="A799" s="13"/>
      <c r="B799" s="13"/>
      <c r="C799" s="13"/>
      <c r="D799" s="13"/>
      <c r="E799" s="219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customHeight="1">
      <c r="A800" s="13"/>
      <c r="B800" s="13"/>
      <c r="C800" s="13"/>
      <c r="D800" s="13"/>
      <c r="E800" s="219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customHeight="1">
      <c r="A801" s="13"/>
      <c r="B801" s="13"/>
      <c r="C801" s="13"/>
      <c r="D801" s="13"/>
      <c r="E801" s="219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customHeight="1">
      <c r="A802" s="13"/>
      <c r="B802" s="13"/>
      <c r="C802" s="13"/>
      <c r="D802" s="13"/>
      <c r="E802" s="219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customHeight="1">
      <c r="A803" s="13"/>
      <c r="B803" s="13"/>
      <c r="C803" s="13"/>
      <c r="D803" s="13"/>
      <c r="E803" s="219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customHeight="1">
      <c r="A804" s="13"/>
      <c r="B804" s="13"/>
      <c r="C804" s="13"/>
      <c r="D804" s="13"/>
      <c r="E804" s="219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customHeight="1">
      <c r="A805" s="13"/>
      <c r="B805" s="13"/>
      <c r="C805" s="13"/>
      <c r="D805" s="13"/>
      <c r="E805" s="219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customHeight="1">
      <c r="A806" s="13"/>
      <c r="B806" s="13"/>
      <c r="C806" s="13"/>
      <c r="D806" s="13"/>
      <c r="E806" s="219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customHeight="1">
      <c r="A807" s="13"/>
      <c r="B807" s="13"/>
      <c r="C807" s="13"/>
      <c r="D807" s="13"/>
      <c r="E807" s="219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customHeight="1">
      <c r="A808" s="13"/>
      <c r="B808" s="13"/>
      <c r="C808" s="13"/>
      <c r="D808" s="13"/>
      <c r="E808" s="219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customHeight="1">
      <c r="A809" s="13"/>
      <c r="B809" s="13"/>
      <c r="C809" s="13"/>
      <c r="D809" s="13"/>
      <c r="E809" s="219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customHeight="1">
      <c r="A810" s="13"/>
      <c r="B810" s="13"/>
      <c r="C810" s="13"/>
      <c r="D810" s="13"/>
      <c r="E810" s="219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customHeight="1">
      <c r="A811" s="13"/>
      <c r="B811" s="13"/>
      <c r="C811" s="13"/>
      <c r="D811" s="13"/>
      <c r="E811" s="219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customHeight="1">
      <c r="A812" s="13"/>
      <c r="B812" s="13"/>
      <c r="C812" s="13"/>
      <c r="D812" s="13"/>
      <c r="E812" s="219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customHeight="1">
      <c r="A813" s="13"/>
      <c r="B813" s="13"/>
      <c r="C813" s="13"/>
      <c r="D813" s="13"/>
      <c r="E813" s="219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customHeight="1">
      <c r="A814" s="13"/>
      <c r="B814" s="13"/>
      <c r="C814" s="13"/>
      <c r="D814" s="13"/>
      <c r="E814" s="219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customHeight="1">
      <c r="A815" s="13"/>
      <c r="B815" s="13"/>
      <c r="C815" s="13"/>
      <c r="D815" s="13"/>
      <c r="E815" s="219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customHeight="1">
      <c r="A816" s="13"/>
      <c r="B816" s="13"/>
      <c r="C816" s="13"/>
      <c r="D816" s="13"/>
      <c r="E816" s="219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customHeight="1">
      <c r="A817" s="13"/>
      <c r="B817" s="13"/>
      <c r="C817" s="13"/>
      <c r="D817" s="13"/>
      <c r="E817" s="219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customHeight="1">
      <c r="A818" s="13"/>
      <c r="B818" s="13"/>
      <c r="C818" s="13"/>
      <c r="D818" s="13"/>
      <c r="E818" s="219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customHeight="1">
      <c r="A819" s="13"/>
      <c r="B819" s="13"/>
      <c r="C819" s="13"/>
      <c r="D819" s="13"/>
      <c r="E819" s="219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customHeight="1">
      <c r="A820" s="13"/>
      <c r="B820" s="13"/>
      <c r="C820" s="13"/>
      <c r="D820" s="13"/>
      <c r="E820" s="219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customHeight="1">
      <c r="A821" s="13"/>
      <c r="B821" s="13"/>
      <c r="C821" s="13"/>
      <c r="D821" s="13"/>
      <c r="E821" s="219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customHeight="1">
      <c r="A822" s="13"/>
      <c r="B822" s="13"/>
      <c r="C822" s="13"/>
      <c r="D822" s="13"/>
      <c r="E822" s="219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customHeight="1">
      <c r="A823" s="13"/>
      <c r="B823" s="13"/>
      <c r="C823" s="13"/>
      <c r="D823" s="13"/>
      <c r="E823" s="219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customHeight="1">
      <c r="A824" s="13"/>
      <c r="B824" s="13"/>
      <c r="C824" s="13"/>
      <c r="D824" s="13"/>
      <c r="E824" s="219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customHeight="1">
      <c r="A825" s="13"/>
      <c r="B825" s="13"/>
      <c r="C825" s="13"/>
      <c r="D825" s="13"/>
      <c r="E825" s="219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customHeight="1">
      <c r="A826" s="13"/>
      <c r="B826" s="13"/>
      <c r="C826" s="13"/>
      <c r="D826" s="13"/>
      <c r="E826" s="219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customHeight="1">
      <c r="A827" s="13"/>
      <c r="B827" s="13"/>
      <c r="C827" s="13"/>
      <c r="D827" s="13"/>
      <c r="E827" s="219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customHeight="1">
      <c r="A828" s="13"/>
      <c r="B828" s="13"/>
      <c r="C828" s="13"/>
      <c r="D828" s="13"/>
      <c r="E828" s="219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customHeight="1">
      <c r="A829" s="13"/>
      <c r="B829" s="13"/>
      <c r="C829" s="13"/>
      <c r="D829" s="13"/>
      <c r="E829" s="219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customHeight="1">
      <c r="A830" s="13"/>
      <c r="B830" s="13"/>
      <c r="C830" s="13"/>
      <c r="D830" s="13"/>
      <c r="E830" s="219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customHeight="1">
      <c r="A831" s="13"/>
      <c r="B831" s="13"/>
      <c r="C831" s="13"/>
      <c r="D831" s="13"/>
      <c r="E831" s="219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customHeight="1">
      <c r="A832" s="13"/>
      <c r="B832" s="13"/>
      <c r="C832" s="13"/>
      <c r="D832" s="13"/>
      <c r="E832" s="219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customHeight="1">
      <c r="A833" s="13"/>
      <c r="B833" s="13"/>
      <c r="C833" s="13"/>
      <c r="D833" s="13"/>
      <c r="E833" s="219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customHeight="1">
      <c r="A834" s="13"/>
      <c r="B834" s="13"/>
      <c r="C834" s="13"/>
      <c r="D834" s="13"/>
      <c r="E834" s="219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customHeight="1">
      <c r="A835" s="13"/>
      <c r="B835" s="13"/>
      <c r="C835" s="13"/>
      <c r="D835" s="13"/>
      <c r="E835" s="219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customHeight="1">
      <c r="A836" s="13"/>
      <c r="B836" s="13"/>
      <c r="C836" s="13"/>
      <c r="D836" s="13"/>
      <c r="E836" s="219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customHeight="1">
      <c r="A837" s="13"/>
      <c r="B837" s="13"/>
      <c r="C837" s="13"/>
      <c r="D837" s="13"/>
      <c r="E837" s="219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customHeight="1">
      <c r="A838" s="13"/>
      <c r="B838" s="13"/>
      <c r="C838" s="13"/>
      <c r="D838" s="13"/>
      <c r="E838" s="219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customHeight="1">
      <c r="A839" s="13"/>
      <c r="B839" s="13"/>
      <c r="C839" s="13"/>
      <c r="D839" s="13"/>
      <c r="E839" s="219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customHeight="1">
      <c r="A840" s="13"/>
      <c r="B840" s="13"/>
      <c r="C840" s="13"/>
      <c r="D840" s="13"/>
      <c r="E840" s="219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customHeight="1">
      <c r="A841" s="13"/>
      <c r="B841" s="13"/>
      <c r="C841" s="13"/>
      <c r="D841" s="13"/>
      <c r="E841" s="219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customHeight="1">
      <c r="A842" s="13"/>
      <c r="B842" s="13"/>
      <c r="C842" s="13"/>
      <c r="D842" s="13"/>
      <c r="E842" s="219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customHeight="1">
      <c r="A843" s="13"/>
      <c r="B843" s="13"/>
      <c r="C843" s="13"/>
      <c r="D843" s="13"/>
      <c r="E843" s="219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customHeight="1">
      <c r="A844" s="13"/>
      <c r="B844" s="13"/>
      <c r="C844" s="13"/>
      <c r="D844" s="13"/>
      <c r="E844" s="219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customHeight="1">
      <c r="A845" s="13"/>
      <c r="B845" s="13"/>
      <c r="C845" s="13"/>
      <c r="D845" s="13"/>
      <c r="E845" s="219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customHeight="1">
      <c r="A846" s="13"/>
      <c r="B846" s="13"/>
      <c r="C846" s="13"/>
      <c r="D846" s="13"/>
      <c r="E846" s="219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customHeight="1">
      <c r="A847" s="13"/>
      <c r="B847" s="13"/>
      <c r="C847" s="13"/>
      <c r="D847" s="13"/>
      <c r="E847" s="219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customHeight="1">
      <c r="A848" s="13"/>
      <c r="B848" s="13"/>
      <c r="C848" s="13"/>
      <c r="D848" s="13"/>
      <c r="E848" s="219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customHeight="1">
      <c r="A849" s="13"/>
      <c r="B849" s="13"/>
      <c r="C849" s="13"/>
      <c r="D849" s="13"/>
      <c r="E849" s="219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customHeight="1">
      <c r="A850" s="13"/>
      <c r="B850" s="13"/>
      <c r="C850" s="13"/>
      <c r="D850" s="13"/>
      <c r="E850" s="219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customHeight="1">
      <c r="A851" s="13"/>
      <c r="B851" s="13"/>
      <c r="C851" s="13"/>
      <c r="D851" s="13"/>
      <c r="E851" s="219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customHeight="1">
      <c r="A852" s="13"/>
      <c r="B852" s="13"/>
      <c r="C852" s="13"/>
      <c r="D852" s="13"/>
      <c r="E852" s="219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customHeight="1">
      <c r="A853" s="13"/>
      <c r="B853" s="13"/>
      <c r="C853" s="13"/>
      <c r="D853" s="13"/>
      <c r="E853" s="219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customHeight="1">
      <c r="A854" s="13"/>
      <c r="B854" s="13"/>
      <c r="C854" s="13"/>
      <c r="D854" s="13"/>
      <c r="E854" s="219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customHeight="1">
      <c r="A855" s="13"/>
      <c r="B855" s="13"/>
      <c r="C855" s="13"/>
      <c r="D855" s="13"/>
      <c r="E855" s="219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customHeight="1">
      <c r="A856" s="13"/>
      <c r="B856" s="13"/>
      <c r="C856" s="13"/>
      <c r="D856" s="13"/>
      <c r="E856" s="219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customHeight="1">
      <c r="A857" s="13"/>
      <c r="B857" s="13"/>
      <c r="C857" s="13"/>
      <c r="D857" s="13"/>
      <c r="E857" s="219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customHeight="1">
      <c r="A858" s="13"/>
      <c r="B858" s="13"/>
      <c r="C858" s="13"/>
      <c r="D858" s="13"/>
      <c r="E858" s="219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customHeight="1">
      <c r="A859" s="13"/>
      <c r="B859" s="13"/>
      <c r="C859" s="13"/>
      <c r="D859" s="13"/>
      <c r="E859" s="219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customHeight="1">
      <c r="A860" s="13"/>
      <c r="B860" s="13"/>
      <c r="C860" s="13"/>
      <c r="D860" s="13"/>
      <c r="E860" s="219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customHeight="1">
      <c r="A861" s="13"/>
      <c r="B861" s="13"/>
      <c r="C861" s="13"/>
      <c r="D861" s="13"/>
      <c r="E861" s="219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customHeight="1">
      <c r="A862" s="13"/>
      <c r="B862" s="13"/>
      <c r="C862" s="13"/>
      <c r="D862" s="13"/>
      <c r="E862" s="219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customHeight="1">
      <c r="A863" s="13"/>
      <c r="B863" s="13"/>
      <c r="C863" s="13"/>
      <c r="D863" s="13"/>
      <c r="E863" s="219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customHeight="1">
      <c r="A864" s="13"/>
      <c r="B864" s="13"/>
      <c r="C864" s="13"/>
      <c r="D864" s="13"/>
      <c r="E864" s="219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customHeight="1">
      <c r="A865" s="13"/>
      <c r="B865" s="13"/>
      <c r="C865" s="13"/>
      <c r="D865" s="13"/>
      <c r="E865" s="219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customHeight="1">
      <c r="A866" s="13"/>
      <c r="B866" s="13"/>
      <c r="C866" s="13"/>
      <c r="D866" s="13"/>
      <c r="E866" s="219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customHeight="1">
      <c r="A867" s="13"/>
      <c r="B867" s="13"/>
      <c r="C867" s="13"/>
      <c r="D867" s="13"/>
      <c r="E867" s="219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customHeight="1">
      <c r="A868" s="13"/>
      <c r="B868" s="13"/>
      <c r="C868" s="13"/>
      <c r="D868" s="13"/>
      <c r="E868" s="219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customHeight="1">
      <c r="A869" s="13"/>
      <c r="B869" s="13"/>
      <c r="C869" s="13"/>
      <c r="D869" s="13"/>
      <c r="E869" s="219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customHeight="1">
      <c r="A870" s="13"/>
      <c r="B870" s="13"/>
      <c r="C870" s="13"/>
      <c r="D870" s="13"/>
      <c r="E870" s="219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customHeight="1">
      <c r="A871" s="13"/>
      <c r="B871" s="13"/>
      <c r="C871" s="13"/>
      <c r="D871" s="13"/>
      <c r="E871" s="219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customHeight="1">
      <c r="A872" s="13"/>
      <c r="B872" s="13"/>
      <c r="C872" s="13"/>
      <c r="D872" s="13"/>
      <c r="E872" s="219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customHeight="1">
      <c r="A873" s="13"/>
      <c r="B873" s="13"/>
      <c r="C873" s="13"/>
      <c r="D873" s="13"/>
      <c r="E873" s="219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customHeight="1">
      <c r="A874" s="13"/>
      <c r="B874" s="13"/>
      <c r="C874" s="13"/>
      <c r="D874" s="13"/>
      <c r="E874" s="219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customHeight="1">
      <c r="A875" s="13"/>
      <c r="B875" s="13"/>
      <c r="C875" s="13"/>
      <c r="D875" s="13"/>
      <c r="E875" s="219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customHeight="1">
      <c r="A876" s="13"/>
      <c r="B876" s="13"/>
      <c r="C876" s="13"/>
      <c r="D876" s="13"/>
      <c r="E876" s="219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customHeight="1">
      <c r="A877" s="13"/>
      <c r="B877" s="13"/>
      <c r="C877" s="13"/>
      <c r="D877" s="13"/>
      <c r="E877" s="219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customHeight="1">
      <c r="A878" s="13"/>
      <c r="B878" s="13"/>
      <c r="C878" s="13"/>
      <c r="D878" s="13"/>
      <c r="E878" s="219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customHeight="1">
      <c r="A879" s="13"/>
      <c r="B879" s="13"/>
      <c r="C879" s="13"/>
      <c r="D879" s="13"/>
      <c r="E879" s="219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customHeight="1">
      <c r="A880" s="13"/>
      <c r="B880" s="13"/>
      <c r="C880" s="13"/>
      <c r="D880" s="13"/>
      <c r="E880" s="219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customHeight="1">
      <c r="A881" s="13"/>
      <c r="B881" s="13"/>
      <c r="C881" s="13"/>
      <c r="D881" s="13"/>
      <c r="E881" s="219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customHeight="1">
      <c r="A882" s="13"/>
      <c r="B882" s="13"/>
      <c r="C882" s="13"/>
      <c r="D882" s="13"/>
      <c r="E882" s="219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customHeight="1">
      <c r="A883" s="13"/>
      <c r="B883" s="13"/>
      <c r="C883" s="13"/>
      <c r="D883" s="13"/>
      <c r="E883" s="219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customHeight="1">
      <c r="A884" s="13"/>
      <c r="B884" s="13"/>
      <c r="C884" s="13"/>
      <c r="D884" s="13"/>
      <c r="E884" s="219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customHeight="1">
      <c r="A885" s="13"/>
      <c r="B885" s="13"/>
      <c r="C885" s="13"/>
      <c r="D885" s="13"/>
      <c r="E885" s="219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customHeight="1">
      <c r="A886" s="13"/>
      <c r="B886" s="13"/>
      <c r="C886" s="13"/>
      <c r="D886" s="13"/>
      <c r="E886" s="219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customHeight="1">
      <c r="A887" s="13"/>
      <c r="B887" s="13"/>
      <c r="C887" s="13"/>
      <c r="D887" s="13"/>
      <c r="E887" s="219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customHeight="1">
      <c r="A888" s="13"/>
      <c r="B888" s="13"/>
      <c r="C888" s="13"/>
      <c r="D888" s="13"/>
      <c r="E888" s="219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customHeight="1">
      <c r="A889" s="13"/>
      <c r="B889" s="13"/>
      <c r="C889" s="13"/>
      <c r="D889" s="13"/>
      <c r="E889" s="219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customHeight="1">
      <c r="A890" s="13"/>
      <c r="B890" s="13"/>
      <c r="C890" s="13"/>
      <c r="D890" s="13"/>
      <c r="E890" s="219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customHeight="1">
      <c r="A891" s="13"/>
      <c r="B891" s="13"/>
      <c r="C891" s="13"/>
      <c r="D891" s="13"/>
      <c r="E891" s="219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customHeight="1">
      <c r="A892" s="13"/>
      <c r="B892" s="13"/>
      <c r="C892" s="13"/>
      <c r="D892" s="13"/>
      <c r="E892" s="219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customHeight="1">
      <c r="A893" s="13"/>
      <c r="B893" s="13"/>
      <c r="C893" s="13"/>
      <c r="D893" s="13"/>
      <c r="E893" s="219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customHeight="1">
      <c r="A894" s="13"/>
      <c r="B894" s="13"/>
      <c r="C894" s="13"/>
      <c r="D894" s="13"/>
      <c r="E894" s="219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customHeight="1">
      <c r="A895" s="13"/>
      <c r="B895" s="13"/>
      <c r="C895" s="13"/>
      <c r="D895" s="13"/>
      <c r="E895" s="219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customHeight="1">
      <c r="A896" s="13"/>
      <c r="B896" s="13"/>
      <c r="C896" s="13"/>
      <c r="D896" s="13"/>
      <c r="E896" s="219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customHeight="1">
      <c r="A897" s="13"/>
      <c r="B897" s="13"/>
      <c r="C897" s="13"/>
      <c r="D897" s="13"/>
      <c r="E897" s="219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customHeight="1">
      <c r="A898" s="13"/>
      <c r="B898" s="13"/>
      <c r="C898" s="13"/>
      <c r="D898" s="13"/>
      <c r="E898" s="219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customHeight="1">
      <c r="A899" s="13"/>
      <c r="B899" s="13"/>
      <c r="C899" s="13"/>
      <c r="D899" s="13"/>
      <c r="E899" s="219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customHeight="1">
      <c r="A900" s="13"/>
      <c r="B900" s="13"/>
      <c r="C900" s="13"/>
      <c r="D900" s="13"/>
      <c r="E900" s="219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customHeight="1">
      <c r="A901" s="13"/>
      <c r="B901" s="13"/>
      <c r="C901" s="13"/>
      <c r="D901" s="13"/>
      <c r="E901" s="219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customHeight="1">
      <c r="A902" s="13"/>
      <c r="B902" s="13"/>
      <c r="C902" s="13"/>
      <c r="D902" s="13"/>
      <c r="E902" s="219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customHeight="1">
      <c r="A903" s="13"/>
      <c r="B903" s="13"/>
      <c r="C903" s="13"/>
      <c r="D903" s="13"/>
      <c r="E903" s="219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customHeight="1">
      <c r="A904" s="13"/>
      <c r="B904" s="13"/>
      <c r="C904" s="13"/>
      <c r="D904" s="13"/>
      <c r="E904" s="219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customHeight="1">
      <c r="A905" s="13"/>
      <c r="B905" s="13"/>
      <c r="C905" s="13"/>
      <c r="D905" s="13"/>
      <c r="E905" s="219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customHeight="1">
      <c r="A906" s="13"/>
      <c r="B906" s="13"/>
      <c r="C906" s="13"/>
      <c r="D906" s="13"/>
      <c r="E906" s="219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customHeight="1">
      <c r="A907" s="13"/>
      <c r="B907" s="13"/>
      <c r="C907" s="13"/>
      <c r="D907" s="13"/>
      <c r="E907" s="219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customHeight="1">
      <c r="A908" s="13"/>
      <c r="B908" s="13"/>
      <c r="C908" s="13"/>
      <c r="D908" s="13"/>
      <c r="E908" s="219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customHeight="1">
      <c r="A909" s="13"/>
      <c r="B909" s="13"/>
      <c r="C909" s="13"/>
      <c r="D909" s="13"/>
      <c r="E909" s="219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customHeight="1">
      <c r="A910" s="13"/>
      <c r="B910" s="13"/>
      <c r="C910" s="13"/>
      <c r="D910" s="13"/>
      <c r="E910" s="219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customHeight="1">
      <c r="A911" s="13"/>
      <c r="B911" s="13"/>
      <c r="C911" s="13"/>
      <c r="D911" s="13"/>
      <c r="E911" s="219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customHeight="1">
      <c r="A912" s="13"/>
      <c r="B912" s="13"/>
      <c r="C912" s="13"/>
      <c r="D912" s="13"/>
      <c r="E912" s="219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customHeight="1">
      <c r="A913" s="13"/>
      <c r="B913" s="13"/>
      <c r="C913" s="13"/>
      <c r="D913" s="13"/>
      <c r="E913" s="219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customHeight="1">
      <c r="A914" s="13"/>
      <c r="B914" s="13"/>
      <c r="C914" s="13"/>
      <c r="D914" s="13"/>
      <c r="E914" s="219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customHeight="1">
      <c r="A915" s="13"/>
      <c r="B915" s="13"/>
      <c r="C915" s="13"/>
      <c r="D915" s="13"/>
      <c r="E915" s="219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customHeight="1">
      <c r="A916" s="13"/>
      <c r="B916" s="13"/>
      <c r="C916" s="13"/>
      <c r="D916" s="13"/>
      <c r="E916" s="219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customHeight="1">
      <c r="A917" s="13"/>
      <c r="B917" s="13"/>
      <c r="C917" s="13"/>
      <c r="D917" s="13"/>
      <c r="E917" s="219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customHeight="1">
      <c r="A918" s="13"/>
      <c r="B918" s="13"/>
      <c r="C918" s="13"/>
      <c r="D918" s="13"/>
      <c r="E918" s="219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customHeight="1">
      <c r="A919" s="13"/>
      <c r="B919" s="13"/>
      <c r="C919" s="13"/>
      <c r="D919" s="13"/>
      <c r="E919" s="219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customHeight="1">
      <c r="A920" s="13"/>
      <c r="B920" s="13"/>
      <c r="C920" s="13"/>
      <c r="D920" s="13"/>
      <c r="E920" s="219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customHeight="1">
      <c r="A921" s="13"/>
      <c r="B921" s="13"/>
      <c r="C921" s="13"/>
      <c r="D921" s="13"/>
      <c r="E921" s="219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customHeight="1">
      <c r="A922" s="13"/>
      <c r="B922" s="13"/>
      <c r="C922" s="13"/>
      <c r="D922" s="13"/>
      <c r="E922" s="219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customHeight="1">
      <c r="A923" s="13"/>
      <c r="B923" s="13"/>
      <c r="C923" s="13"/>
      <c r="D923" s="13"/>
      <c r="E923" s="219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customHeight="1">
      <c r="A924" s="13"/>
      <c r="B924" s="13"/>
      <c r="C924" s="13"/>
      <c r="D924" s="13"/>
      <c r="E924" s="219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customHeight="1">
      <c r="A925" s="13"/>
      <c r="B925" s="13"/>
      <c r="C925" s="13"/>
      <c r="D925" s="13"/>
      <c r="E925" s="219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customHeight="1">
      <c r="A926" s="13"/>
      <c r="B926" s="13"/>
      <c r="C926" s="13"/>
      <c r="D926" s="13"/>
      <c r="E926" s="219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customHeight="1">
      <c r="A927" s="13"/>
      <c r="B927" s="13"/>
      <c r="C927" s="13"/>
      <c r="D927" s="13"/>
      <c r="E927" s="219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customHeight="1">
      <c r="A928" s="13"/>
      <c r="B928" s="13"/>
      <c r="C928" s="13"/>
      <c r="D928" s="13"/>
      <c r="E928" s="219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customHeight="1">
      <c r="A929" s="13"/>
      <c r="B929" s="13"/>
      <c r="C929" s="13"/>
      <c r="D929" s="13"/>
      <c r="E929" s="219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customHeight="1">
      <c r="A930" s="13"/>
      <c r="B930" s="13"/>
      <c r="C930" s="13"/>
      <c r="D930" s="13"/>
      <c r="E930" s="219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customHeight="1">
      <c r="A931" s="13"/>
      <c r="B931" s="13"/>
      <c r="C931" s="13"/>
      <c r="D931" s="13"/>
      <c r="E931" s="219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customHeight="1">
      <c r="A932" s="13"/>
      <c r="B932" s="13"/>
      <c r="C932" s="13"/>
      <c r="D932" s="13"/>
      <c r="E932" s="219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customHeight="1">
      <c r="A933" s="13"/>
      <c r="B933" s="13"/>
      <c r="C933" s="13"/>
      <c r="D933" s="13"/>
      <c r="E933" s="219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customHeight="1">
      <c r="A934" s="13"/>
      <c r="B934" s="13"/>
      <c r="C934" s="13"/>
      <c r="D934" s="13"/>
      <c r="E934" s="219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customHeight="1">
      <c r="A935" s="13"/>
      <c r="B935" s="13"/>
      <c r="C935" s="13"/>
      <c r="D935" s="13"/>
      <c r="E935" s="219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customHeight="1">
      <c r="A936" s="13"/>
      <c r="B936" s="13"/>
      <c r="C936" s="13"/>
      <c r="D936" s="13"/>
      <c r="E936" s="219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customHeight="1">
      <c r="A937" s="13"/>
      <c r="B937" s="13"/>
      <c r="C937" s="13"/>
      <c r="D937" s="13"/>
      <c r="E937" s="219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customHeight="1">
      <c r="A938" s="13"/>
      <c r="B938" s="13"/>
      <c r="C938" s="13"/>
      <c r="D938" s="13"/>
      <c r="E938" s="219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customHeight="1">
      <c r="A939" s="13"/>
      <c r="B939" s="13"/>
      <c r="C939" s="13"/>
      <c r="D939" s="13"/>
      <c r="E939" s="219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customHeight="1">
      <c r="A940" s="13"/>
      <c r="B940" s="13"/>
      <c r="C940" s="13"/>
      <c r="D940" s="13"/>
      <c r="E940" s="219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customHeight="1">
      <c r="A941" s="13"/>
      <c r="B941" s="13"/>
      <c r="C941" s="13"/>
      <c r="D941" s="13"/>
      <c r="E941" s="219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customHeight="1">
      <c r="A942" s="13"/>
      <c r="B942" s="13"/>
      <c r="C942" s="13"/>
      <c r="D942" s="13"/>
      <c r="E942" s="219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customHeight="1">
      <c r="A943" s="13"/>
      <c r="B943" s="13"/>
      <c r="C943" s="13"/>
      <c r="D943" s="13"/>
      <c r="E943" s="219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customHeight="1">
      <c r="A944" s="13"/>
      <c r="B944" s="13"/>
      <c r="C944" s="13"/>
      <c r="D944" s="13"/>
      <c r="E944" s="219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customHeight="1">
      <c r="A945" s="13"/>
      <c r="B945" s="13"/>
      <c r="C945" s="13"/>
      <c r="D945" s="13"/>
      <c r="E945" s="219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customHeight="1">
      <c r="A946" s="13"/>
      <c r="B946" s="13"/>
      <c r="C946" s="13"/>
      <c r="D946" s="13"/>
      <c r="E946" s="219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customHeight="1">
      <c r="A947" s="13"/>
      <c r="B947" s="13"/>
      <c r="C947" s="13"/>
      <c r="D947" s="13"/>
      <c r="E947" s="219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customHeight="1">
      <c r="A948" s="13"/>
      <c r="B948" s="13"/>
      <c r="C948" s="13"/>
      <c r="D948" s="13"/>
      <c r="E948" s="219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customHeight="1">
      <c r="A949" s="13"/>
      <c r="B949" s="13"/>
      <c r="C949" s="13"/>
      <c r="D949" s="13"/>
      <c r="E949" s="219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customHeight="1">
      <c r="A950" s="13"/>
      <c r="B950" s="13"/>
      <c r="C950" s="13"/>
      <c r="D950" s="13"/>
      <c r="E950" s="219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customHeight="1">
      <c r="A951" s="13"/>
      <c r="B951" s="13"/>
      <c r="C951" s="13"/>
      <c r="D951" s="13"/>
      <c r="E951" s="219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customHeight="1">
      <c r="A952" s="13"/>
      <c r="B952" s="13"/>
      <c r="C952" s="13"/>
      <c r="D952" s="13"/>
      <c r="E952" s="219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customHeight="1">
      <c r="A953" s="13"/>
      <c r="B953" s="13"/>
      <c r="C953" s="13"/>
      <c r="D953" s="13"/>
      <c r="E953" s="219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customHeight="1">
      <c r="A954" s="13"/>
      <c r="B954" s="13"/>
      <c r="C954" s="13"/>
      <c r="D954" s="13"/>
      <c r="E954" s="219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customHeight="1">
      <c r="A955" s="13"/>
      <c r="B955" s="13"/>
      <c r="C955" s="13"/>
      <c r="D955" s="13"/>
      <c r="E955" s="219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customHeight="1">
      <c r="A956" s="13"/>
      <c r="B956" s="13"/>
      <c r="C956" s="13"/>
      <c r="D956" s="13"/>
      <c r="E956" s="219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customHeight="1">
      <c r="A957" s="13"/>
      <c r="B957" s="13"/>
      <c r="C957" s="13"/>
      <c r="D957" s="13"/>
      <c r="E957" s="219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customHeight="1">
      <c r="A958" s="13"/>
      <c r="B958" s="13"/>
      <c r="C958" s="13"/>
      <c r="D958" s="13"/>
      <c r="E958" s="219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customHeight="1">
      <c r="A959" s="13"/>
      <c r="B959" s="13"/>
      <c r="C959" s="13"/>
      <c r="D959" s="13"/>
      <c r="E959" s="219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customHeight="1">
      <c r="A960" s="13"/>
      <c r="B960" s="13"/>
      <c r="C960" s="13"/>
      <c r="D960" s="13"/>
      <c r="E960" s="219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customHeight="1">
      <c r="A961" s="13"/>
      <c r="B961" s="13"/>
      <c r="C961" s="13"/>
      <c r="D961" s="13"/>
      <c r="E961" s="219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customHeight="1">
      <c r="A962" s="13"/>
      <c r="B962" s="13"/>
      <c r="C962" s="13"/>
      <c r="D962" s="13"/>
      <c r="E962" s="219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customHeight="1">
      <c r="A963" s="13"/>
      <c r="B963" s="13"/>
      <c r="C963" s="13"/>
      <c r="D963" s="13"/>
      <c r="E963" s="219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customHeight="1">
      <c r="A964" s="13"/>
      <c r="B964" s="13"/>
      <c r="C964" s="13"/>
      <c r="D964" s="13"/>
      <c r="E964" s="219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customHeight="1">
      <c r="A965" s="13"/>
      <c r="B965" s="13"/>
      <c r="C965" s="13"/>
      <c r="D965" s="13"/>
      <c r="E965" s="219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customHeight="1">
      <c r="A966" s="13"/>
      <c r="B966" s="13"/>
      <c r="C966" s="13"/>
      <c r="D966" s="13"/>
      <c r="E966" s="219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customHeight="1">
      <c r="A967" s="13"/>
      <c r="B967" s="13"/>
      <c r="C967" s="13"/>
      <c r="D967" s="13"/>
      <c r="E967" s="219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customHeight="1">
      <c r="A968" s="13"/>
      <c r="B968" s="13"/>
      <c r="C968" s="13"/>
      <c r="D968" s="13"/>
      <c r="E968" s="219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customHeight="1">
      <c r="A969" s="13"/>
      <c r="B969" s="13"/>
      <c r="C969" s="13"/>
      <c r="D969" s="13"/>
      <c r="E969" s="219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customHeight="1">
      <c r="A970" s="13"/>
      <c r="B970" s="13"/>
      <c r="C970" s="13"/>
      <c r="D970" s="13"/>
      <c r="E970" s="219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customHeight="1">
      <c r="A971" s="13"/>
      <c r="B971" s="13"/>
      <c r="C971" s="13"/>
      <c r="D971" s="13"/>
      <c r="E971" s="219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customHeight="1">
      <c r="A972" s="13"/>
      <c r="B972" s="13"/>
      <c r="C972" s="13"/>
      <c r="D972" s="13"/>
      <c r="E972" s="219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4.25" customHeight="1">
      <c r="A973" s="13"/>
      <c r="B973" s="13"/>
      <c r="C973" s="13"/>
      <c r="D973" s="13"/>
      <c r="E973" s="219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4.25" customHeight="1">
      <c r="A974" s="13"/>
      <c r="B974" s="13"/>
      <c r="C974" s="13"/>
      <c r="D974" s="13"/>
      <c r="E974" s="219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4.25" customHeight="1">
      <c r="A975" s="13"/>
      <c r="B975" s="13"/>
      <c r="C975" s="13"/>
      <c r="D975" s="13"/>
      <c r="E975" s="219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4.25" customHeight="1">
      <c r="A976" s="13"/>
      <c r="B976" s="13"/>
      <c r="C976" s="13"/>
      <c r="D976" s="13"/>
      <c r="E976" s="219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4.25" customHeight="1">
      <c r="A977" s="13"/>
      <c r="B977" s="13"/>
      <c r="C977" s="13"/>
      <c r="D977" s="13"/>
      <c r="E977" s="219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4.25" customHeight="1">
      <c r="A978" s="13"/>
      <c r="B978" s="13"/>
      <c r="C978" s="13"/>
      <c r="D978" s="13"/>
      <c r="E978" s="219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4.25" customHeight="1">
      <c r="A979" s="13"/>
      <c r="B979" s="13"/>
      <c r="C979" s="13"/>
      <c r="D979" s="13"/>
      <c r="E979" s="219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4.25" customHeight="1">
      <c r="A980" s="13"/>
      <c r="B980" s="13"/>
      <c r="C980" s="13"/>
      <c r="D980" s="13"/>
      <c r="E980" s="219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4.25" customHeight="1">
      <c r="A981" s="13"/>
      <c r="B981" s="13"/>
      <c r="C981" s="13"/>
      <c r="D981" s="13"/>
      <c r="E981" s="219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4.25" customHeight="1">
      <c r="A982" s="13"/>
      <c r="B982" s="13"/>
      <c r="C982" s="13"/>
      <c r="D982" s="13"/>
      <c r="E982" s="219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4.25" customHeight="1">
      <c r="A983" s="13"/>
      <c r="B983" s="13"/>
      <c r="C983" s="13"/>
      <c r="D983" s="13"/>
      <c r="E983" s="219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4.25" customHeight="1">
      <c r="A984" s="13"/>
      <c r="B984" s="13"/>
      <c r="C984" s="13"/>
      <c r="D984" s="13"/>
      <c r="E984" s="219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4.25" customHeight="1">
      <c r="A985" s="13"/>
      <c r="B985" s="13"/>
      <c r="C985" s="13"/>
      <c r="D985" s="13"/>
      <c r="E985" s="219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4.25" customHeight="1">
      <c r="A986" s="13"/>
      <c r="B986" s="13"/>
      <c r="C986" s="13"/>
      <c r="D986" s="13"/>
      <c r="E986" s="219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4.25" customHeight="1">
      <c r="A987" s="13"/>
      <c r="B987" s="13"/>
      <c r="C987" s="13"/>
      <c r="D987" s="13"/>
      <c r="E987" s="219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4.25" customHeight="1">
      <c r="A988" s="13"/>
      <c r="B988" s="13"/>
      <c r="C988" s="13"/>
      <c r="D988" s="13"/>
      <c r="E988" s="219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4.25" customHeight="1">
      <c r="A989" s="13"/>
      <c r="B989" s="13"/>
      <c r="C989" s="13"/>
      <c r="D989" s="13"/>
      <c r="E989" s="219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4.25" customHeight="1">
      <c r="A990" s="13"/>
      <c r="B990" s="13"/>
      <c r="C990" s="13"/>
      <c r="D990" s="13"/>
      <c r="E990" s="219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4.25" customHeight="1">
      <c r="A991" s="13"/>
      <c r="B991" s="13"/>
      <c r="C991" s="13"/>
      <c r="D991" s="13"/>
      <c r="E991" s="219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4.25" customHeight="1">
      <c r="A992" s="13"/>
      <c r="B992" s="13"/>
      <c r="C992" s="13"/>
      <c r="D992" s="13"/>
      <c r="E992" s="219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4.25" customHeight="1">
      <c r="A993" s="13"/>
      <c r="B993" s="13"/>
      <c r="C993" s="13"/>
      <c r="D993" s="13"/>
      <c r="E993" s="219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4.25" customHeight="1">
      <c r="A994" s="13"/>
      <c r="B994" s="13"/>
      <c r="C994" s="13"/>
      <c r="D994" s="13"/>
      <c r="E994" s="219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4.25" customHeight="1">
      <c r="A995" s="13"/>
      <c r="B995" s="13"/>
      <c r="C995" s="13"/>
      <c r="D995" s="13"/>
      <c r="E995" s="219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4.25" customHeight="1">
      <c r="A996" s="13"/>
      <c r="B996" s="13"/>
      <c r="C996" s="13"/>
      <c r="D996" s="13"/>
      <c r="E996" s="219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4.25" customHeight="1">
      <c r="A997" s="13"/>
      <c r="B997" s="13"/>
      <c r="C997" s="13"/>
      <c r="D997" s="13"/>
      <c r="E997" s="219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4.25" customHeight="1">
      <c r="A998" s="13"/>
      <c r="B998" s="13"/>
      <c r="C998" s="13"/>
      <c r="D998" s="13"/>
      <c r="E998" s="219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4.25" customHeight="1">
      <c r="A999" s="13"/>
      <c r="B999" s="13"/>
      <c r="C999" s="13"/>
      <c r="D999" s="13"/>
      <c r="E999" s="219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4.25" customHeight="1">
      <c r="A1000" s="13"/>
      <c r="B1000" s="13"/>
      <c r="C1000" s="13"/>
      <c r="D1000" s="13"/>
      <c r="E1000" s="219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000"/>
  <sheetViews>
    <sheetView workbookViewId="0"/>
  </sheetViews>
  <sheetFormatPr baseColWidth="10" defaultColWidth="14.42578125" defaultRowHeight="15" customHeight="1"/>
  <cols>
    <col min="1" max="26" width="11.42578125" customWidth="1"/>
  </cols>
  <sheetData>
    <row r="1" spans="1:26" ht="15.75" customHeight="1">
      <c r="A1" s="156"/>
      <c r="B1" s="156"/>
      <c r="C1" s="621" t="s">
        <v>81</v>
      </c>
      <c r="D1" s="272"/>
      <c r="E1" s="273"/>
      <c r="F1" s="157"/>
      <c r="G1" s="157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6" ht="15.75" customHeight="1">
      <c r="A2" s="156"/>
      <c r="B2" s="156"/>
      <c r="C2" s="292">
        <f>'[2]RVA CLIENT'!C47:D47</f>
        <v>0</v>
      </c>
      <c r="D2" s="272"/>
      <c r="E2" s="273"/>
      <c r="F2" s="157"/>
      <c r="G2" s="157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ht="15.75" customHeight="1">
      <c r="A3" s="622" t="s">
        <v>558</v>
      </c>
      <c r="B3" s="277"/>
      <c r="C3" s="292" t="s">
        <v>559</v>
      </c>
      <c r="D3" s="272"/>
      <c r="E3" s="273"/>
      <c r="F3" s="157"/>
      <c r="G3" s="157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ht="15.75" customHeight="1">
      <c r="A4" s="278"/>
      <c r="B4" s="280"/>
      <c r="C4" s="159">
        <f>'[2]RVA CLIENT'!G47</f>
        <v>0</v>
      </c>
      <c r="D4" s="292" t="s">
        <v>84</v>
      </c>
      <c r="E4" s="273"/>
      <c r="F4" s="157"/>
      <c r="G4" s="157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1:26" ht="15.75" customHeight="1">
      <c r="A5" s="160" t="s">
        <v>524</v>
      </c>
      <c r="B5" s="623" t="str">
        <f>'Conf.CERT'!B14</f>
        <v>Agencia de Viajes Latin American Tours SAS (901522426-2) Medellin Cr 74 48 37 loc 325 reservas@latinamericantours.com.co</v>
      </c>
      <c r="C5" s="589"/>
      <c r="D5" s="589"/>
      <c r="E5" s="589"/>
      <c r="F5" s="589"/>
      <c r="G5" s="29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 spans="1:26" ht="15.75" customHeight="1">
      <c r="A6" s="160" t="s">
        <v>560</v>
      </c>
      <c r="B6" s="624" t="str">
        <f>'Conf.CERT'!F4</f>
        <v>PONER MANUAL</v>
      </c>
      <c r="C6" s="298"/>
      <c r="D6" s="598" t="s">
        <v>3</v>
      </c>
      <c r="E6" s="298"/>
      <c r="F6" s="624">
        <f>'Conf.CERT'!B5</f>
        <v>46127</v>
      </c>
      <c r="G6" s="29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5.75" customHeight="1">
      <c r="A7" s="13"/>
      <c r="B7" s="13"/>
      <c r="C7" s="13"/>
      <c r="D7" s="13"/>
      <c r="E7" s="13"/>
      <c r="F7" s="13"/>
      <c r="G7" s="13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ht="15.75" customHeight="1">
      <c r="A8" s="625" t="s">
        <v>561</v>
      </c>
      <c r="B8" s="272"/>
      <c r="C8" s="272"/>
      <c r="D8" s="272"/>
      <c r="E8" s="272"/>
      <c r="F8" s="272"/>
      <c r="G8" s="273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ht="15.75" customHeight="1">
      <c r="A9" s="626">
        <f>'Conf.CERT'!G102</f>
        <v>46112</v>
      </c>
      <c r="B9" s="272"/>
      <c r="C9" s="272"/>
      <c r="D9" s="272"/>
      <c r="E9" s="272"/>
      <c r="F9" s="272"/>
      <c r="G9" s="273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ht="15.75" customHeight="1">
      <c r="A10" s="292" t="s">
        <v>562</v>
      </c>
      <c r="B10" s="273"/>
      <c r="C10" s="271"/>
      <c r="D10" s="273"/>
      <c r="E10" s="161" t="s">
        <v>563</v>
      </c>
      <c r="F10" s="271" t="s">
        <v>564</v>
      </c>
      <c r="G10" s="273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ht="15.75" customHeight="1">
      <c r="A11" s="161" t="s">
        <v>565</v>
      </c>
      <c r="B11" s="156"/>
      <c r="C11" s="161" t="s">
        <v>566</v>
      </c>
      <c r="D11" s="162"/>
      <c r="E11" s="161" t="s">
        <v>567</v>
      </c>
      <c r="F11" s="620"/>
      <c r="G11" s="273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ht="15.75" customHeight="1">
      <c r="A12" s="292" t="s">
        <v>568</v>
      </c>
      <c r="B12" s="273"/>
      <c r="C12" s="373">
        <f>'[2]RVA CLIENT'!D32</f>
        <v>0</v>
      </c>
      <c r="D12" s="272"/>
      <c r="E12" s="272"/>
      <c r="F12" s="272"/>
      <c r="G12" s="273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 ht="15.75" customHeight="1">
      <c r="A13" s="271" t="s">
        <v>569</v>
      </c>
      <c r="B13" s="272"/>
      <c r="C13" s="272"/>
      <c r="D13" s="272"/>
      <c r="E13" s="272"/>
      <c r="F13" s="272"/>
      <c r="G13" s="273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 ht="15.75" customHeight="1">
      <c r="A14" s="292" t="s">
        <v>570</v>
      </c>
      <c r="B14" s="272"/>
      <c r="C14" s="272"/>
      <c r="D14" s="272"/>
      <c r="E14" s="272"/>
      <c r="F14" s="272"/>
      <c r="G14" s="273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 ht="15.75" customHeight="1">
      <c r="A15" s="271" t="s">
        <v>571</v>
      </c>
      <c r="B15" s="272"/>
      <c r="C15" s="272"/>
      <c r="D15" s="272"/>
      <c r="E15" s="272"/>
      <c r="F15" s="272"/>
      <c r="G15" s="273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 ht="15.75" customHeight="1">
      <c r="A16" s="373" t="s">
        <v>572</v>
      </c>
      <c r="B16" s="272"/>
      <c r="C16" s="272"/>
      <c r="D16" s="272"/>
      <c r="E16" s="272"/>
      <c r="F16" s="272"/>
      <c r="G16" s="273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 ht="15.75" customHeight="1">
      <c r="A17" s="616" t="s">
        <v>573</v>
      </c>
      <c r="B17" s="298"/>
      <c r="C17" s="163" t="s">
        <v>102</v>
      </c>
      <c r="D17" s="164" t="s">
        <v>574</v>
      </c>
      <c r="E17" s="163" t="s">
        <v>575</v>
      </c>
      <c r="F17" s="616" t="s">
        <v>116</v>
      </c>
      <c r="G17" s="29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ht="15.75" customHeight="1">
      <c r="A18" s="616" t="str">
        <f>'Conf.CERT'!A104</f>
        <v>Viajeros</v>
      </c>
      <c r="B18" s="298"/>
      <c r="C18" s="165">
        <f>'Conf.CERT'!C104</f>
        <v>1</v>
      </c>
      <c r="D18" s="166">
        <f>'Conf.CERT'!D104</f>
        <v>9000000</v>
      </c>
      <c r="E18" s="167">
        <v>0</v>
      </c>
      <c r="F18" s="617">
        <f t="shared" ref="F18:F22" si="0">C18*D18</f>
        <v>9000000</v>
      </c>
      <c r="G18" s="29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 ht="15.75" customHeight="1">
      <c r="A19" s="616" t="str">
        <f>'Conf.CERT'!A105</f>
        <v>Infantes ≤ 23 meses</v>
      </c>
      <c r="B19" s="298"/>
      <c r="C19" s="165">
        <f>'Conf.CERT'!C105</f>
        <v>0</v>
      </c>
      <c r="D19" s="166">
        <f>'Conf.CERT'!D105</f>
        <v>490000</v>
      </c>
      <c r="E19" s="167">
        <f t="shared" ref="E19:E22" si="1">E18</f>
        <v>0</v>
      </c>
      <c r="F19" s="617">
        <f t="shared" si="0"/>
        <v>0</v>
      </c>
      <c r="G19" s="29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 ht="15.75" customHeight="1">
      <c r="A20" s="616" t="str">
        <f>'Conf.CERT'!A106</f>
        <v>Mascotas</v>
      </c>
      <c r="B20" s="298"/>
      <c r="C20" s="165">
        <f>'Conf.CERT'!C106</f>
        <v>0</v>
      </c>
      <c r="D20" s="166">
        <f>'Conf.CERT'!D106</f>
        <v>1100000</v>
      </c>
      <c r="E20" s="167">
        <f t="shared" si="1"/>
        <v>0</v>
      </c>
      <c r="F20" s="617">
        <f t="shared" si="0"/>
        <v>0</v>
      </c>
      <c r="G20" s="29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 ht="15.75" customHeight="1">
      <c r="A21" s="616" t="str">
        <f>'Conf.CERT'!A107</f>
        <v>Equipaje adicional</v>
      </c>
      <c r="B21" s="298"/>
      <c r="C21" s="165">
        <f>'Conf.CERT'!C107</f>
        <v>0</v>
      </c>
      <c r="D21" s="166">
        <f>'Conf.CERT'!D107</f>
        <v>700000</v>
      </c>
      <c r="E21" s="167">
        <f t="shared" si="1"/>
        <v>0</v>
      </c>
      <c r="F21" s="617">
        <f t="shared" si="0"/>
        <v>0</v>
      </c>
      <c r="G21" s="29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 ht="15.75" customHeight="1">
      <c r="A22" s="616" t="str">
        <f>'Conf.CERT'!A108</f>
        <v>Noches usables</v>
      </c>
      <c r="B22" s="298"/>
      <c r="C22" s="165">
        <f>'Conf.CERT'!C108</f>
        <v>0</v>
      </c>
      <c r="D22" s="166">
        <f>'Conf.CERT'!D108</f>
        <v>60000</v>
      </c>
      <c r="E22" s="167">
        <f t="shared" si="1"/>
        <v>0</v>
      </c>
      <c r="F22" s="617">
        <f t="shared" si="0"/>
        <v>0</v>
      </c>
      <c r="G22" s="29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1:26" ht="15.75" customHeight="1">
      <c r="A23" s="616" t="str">
        <f>'Conf.CERT'!A109</f>
        <v>Dias de asistencia usables</v>
      </c>
      <c r="B23" s="298"/>
      <c r="C23" s="618">
        <f>'Conf.CERT'!F109</f>
        <v>0</v>
      </c>
      <c r="D23" s="298"/>
      <c r="E23" s="163" t="s">
        <v>576</v>
      </c>
      <c r="F23" s="619">
        <f>SUM(F18:F22)+C23</f>
        <v>9000000</v>
      </c>
      <c r="G23" s="29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 ht="18" customHeight="1">
      <c r="A24" s="630" t="s">
        <v>577</v>
      </c>
      <c r="B24" s="589"/>
      <c r="C24" s="589"/>
      <c r="D24" s="589"/>
      <c r="E24" s="298"/>
      <c r="F24" s="627">
        <f>(C18*E18)+(C19*E19)+(C20*E20)+(C21*E21)+(C22*E22)</f>
        <v>0</v>
      </c>
      <c r="G24" s="29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 ht="15.75" customHeight="1">
      <c r="A25" s="631" t="s">
        <v>578</v>
      </c>
      <c r="B25" s="298"/>
      <c r="C25" s="617">
        <f>F23-F24</f>
        <v>9000000</v>
      </c>
      <c r="D25" s="298"/>
      <c r="E25" s="168" t="s">
        <v>579</v>
      </c>
      <c r="F25" s="628">
        <v>12</v>
      </c>
      <c r="G25" s="29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 ht="15.75" customHeight="1">
      <c r="A26" s="633" t="s">
        <v>580</v>
      </c>
      <c r="B26" s="607"/>
      <c r="C26" s="629">
        <f>C25*F25/100</f>
        <v>1080000</v>
      </c>
      <c r="D26" s="607"/>
      <c r="E26" s="169" t="s">
        <v>581</v>
      </c>
      <c r="F26" s="629">
        <f>C25-C26</f>
        <v>7920000</v>
      </c>
      <c r="G26" s="607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</row>
    <row r="27" spans="1:26" ht="15.75" customHeight="1">
      <c r="A27" s="634" t="s">
        <v>582</v>
      </c>
      <c r="B27" s="589"/>
      <c r="C27" s="298"/>
      <c r="D27" s="14" t="str">
        <f>'Conf.CERT'!$B$14</f>
        <v>Agencia de Viajes Latin American Tours SAS (901522426-2) Medellin Cr 74 48 37 loc 325 reservas@latinamericantours.com.co</v>
      </c>
      <c r="E27" s="168" t="s">
        <v>175</v>
      </c>
      <c r="F27" s="623" t="e">
        <f>[3]Recibos!#REF!</f>
        <v>#REF!</v>
      </c>
      <c r="G27" s="29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 ht="15.75" customHeight="1">
      <c r="A28" s="271" t="s">
        <v>583</v>
      </c>
      <c r="B28" s="272"/>
      <c r="C28" s="272"/>
      <c r="D28" s="272"/>
      <c r="E28" s="272"/>
      <c r="F28" s="272"/>
      <c r="G28" s="273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</row>
    <row r="29" spans="1:26" ht="15.75" customHeight="1">
      <c r="A29" s="292" t="s">
        <v>584</v>
      </c>
      <c r="B29" s="272"/>
      <c r="C29" s="272"/>
      <c r="D29" s="272"/>
      <c r="E29" s="272"/>
      <c r="F29" s="272"/>
      <c r="G29" s="273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26" ht="15.75" customHeight="1">
      <c r="A30" s="292" t="s">
        <v>585</v>
      </c>
      <c r="B30" s="273"/>
      <c r="C30" s="156" t="e">
        <f>[4]ConfirmacionCERT!#REF!</f>
        <v>#REF!</v>
      </c>
      <c r="D30" s="156" t="e">
        <f>[4]ConfirmacionCERT!#REF!</f>
        <v>#REF!</v>
      </c>
      <c r="E30" s="156" t="e">
        <f>[4]ConfirmacionCERT!#REF!</f>
        <v>#REF!</v>
      </c>
      <c r="F30" s="156" t="e">
        <f>[4]ConfirmacionCERT!#REF!</f>
        <v>#REF!</v>
      </c>
      <c r="G30" s="156" t="e">
        <f>[4]ConfirmacionCERT!#REF!</f>
        <v>#REF!</v>
      </c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</row>
    <row r="31" spans="1:26" ht="15.75" customHeight="1">
      <c r="A31" s="292"/>
      <c r="B31" s="273"/>
      <c r="C31" s="156"/>
      <c r="D31" s="156"/>
      <c r="E31" s="156"/>
      <c r="F31" s="156"/>
      <c r="G31" s="156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</row>
    <row r="32" spans="1:26" ht="15.75" customHeight="1">
      <c r="A32" s="292"/>
      <c r="B32" s="273"/>
      <c r="C32" s="156"/>
      <c r="D32" s="156"/>
      <c r="E32" s="156"/>
      <c r="F32" s="156"/>
      <c r="G32" s="156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</row>
    <row r="33" spans="1:26" ht="15.75" customHeight="1">
      <c r="A33" s="372" t="s">
        <v>78</v>
      </c>
      <c r="B33" s="272"/>
      <c r="C33" s="272"/>
      <c r="D33" s="272"/>
      <c r="E33" s="272"/>
      <c r="F33" s="272"/>
      <c r="G33" s="273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</row>
    <row r="34" spans="1:26" ht="15.75" customHeight="1">
      <c r="A34" s="632" t="s">
        <v>586</v>
      </c>
      <c r="B34" s="272"/>
      <c r="C34" s="272"/>
      <c r="D34" s="272"/>
      <c r="E34" s="272"/>
      <c r="F34" s="272"/>
      <c r="G34" s="273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</row>
    <row r="35" spans="1:26" ht="15.75" customHeight="1">
      <c r="A35" s="632" t="s">
        <v>587</v>
      </c>
      <c r="B35" s="272"/>
      <c r="C35" s="272"/>
      <c r="D35" s="272"/>
      <c r="E35" s="272"/>
      <c r="F35" s="272"/>
      <c r="G35" s="273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</row>
    <row r="36" spans="1:26" ht="15.75" customHeight="1">
      <c r="A36" s="13"/>
      <c r="B36" s="13"/>
      <c r="C36" s="13"/>
      <c r="D36" s="13"/>
      <c r="E36" s="13"/>
      <c r="F36" s="13"/>
      <c r="G36" s="13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</row>
    <row r="37" spans="1:26" ht="15.75" customHeight="1">
      <c r="A37" s="13"/>
      <c r="B37" s="13"/>
      <c r="C37" s="13"/>
      <c r="D37" s="13"/>
      <c r="E37" s="13"/>
      <c r="F37" s="13"/>
      <c r="G37" s="13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</row>
    <row r="38" spans="1:26" ht="15.75" customHeight="1">
      <c r="A38" s="13"/>
      <c r="B38" s="13"/>
      <c r="C38" s="13"/>
      <c r="D38" s="13"/>
      <c r="E38" s="13"/>
      <c r="F38" s="13"/>
      <c r="G38" s="13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spans="1:26" ht="15.75" customHeight="1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</row>
    <row r="40" spans="1:26" ht="15.75" customHeight="1">
      <c r="A40" s="632" t="s">
        <v>145</v>
      </c>
      <c r="B40" s="272"/>
      <c r="C40" s="272"/>
      <c r="D40" s="272"/>
      <c r="E40" s="272"/>
      <c r="F40" s="272"/>
      <c r="G40" s="273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</row>
    <row r="41" spans="1:26" ht="15.75" customHeight="1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</row>
    <row r="42" spans="1:26" ht="15.75" customHeight="1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</row>
    <row r="43" spans="1:26" ht="15.75" customHeight="1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</row>
    <row r="44" spans="1:26" ht="15.75" customHeight="1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</row>
    <row r="45" spans="1:26" ht="15.75" customHeight="1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</row>
    <row r="46" spans="1:26" ht="15.75" customHeight="1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</row>
    <row r="47" spans="1:26" ht="15.75" customHeight="1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</row>
    <row r="48" spans="1:26" ht="15.75" customHeight="1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</row>
    <row r="49" spans="1:26" ht="15.75" customHeight="1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</row>
    <row r="50" spans="1:26" ht="15.75" customHeight="1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</row>
    <row r="51" spans="1:26" ht="15.75" customHeight="1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</row>
    <row r="52" spans="1:26" ht="15.75" customHeight="1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</row>
    <row r="53" spans="1:26" ht="15.75" customHeight="1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</row>
    <row r="54" spans="1:26" ht="15.75" customHeight="1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</row>
    <row r="55" spans="1:26" ht="15.75" customHeight="1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</row>
    <row r="56" spans="1:26" ht="15.75" customHeight="1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spans="1:26" ht="15.75" customHeight="1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spans="1:26" ht="15.75" customHeight="1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</row>
    <row r="59" spans="1:26" ht="15.75" customHeight="1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</row>
    <row r="60" spans="1:26" ht="15.75" customHeight="1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</row>
    <row r="61" spans="1:26" ht="15.75" customHeight="1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</row>
    <row r="62" spans="1:26" ht="15.75" customHeight="1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</row>
    <row r="63" spans="1:26" ht="15.75" customHeight="1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</row>
    <row r="64" spans="1:26" ht="15.75" customHeight="1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</row>
    <row r="65" spans="1:26" ht="15.75" customHeight="1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</row>
    <row r="66" spans="1:26" ht="15.75" customHeight="1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</row>
    <row r="67" spans="1:26" ht="15.75" customHeight="1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</row>
    <row r="68" spans="1:26" ht="15.75" customHeight="1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</row>
    <row r="69" spans="1:26" ht="15.75" customHeight="1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</row>
    <row r="70" spans="1:26" ht="15.75" customHeight="1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</row>
    <row r="71" spans="1:26" ht="15.75" customHeight="1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</row>
    <row r="72" spans="1:26" ht="15.75" customHeight="1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</row>
    <row r="73" spans="1:26" ht="15.75" customHeight="1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</row>
    <row r="74" spans="1:26" ht="15.75" customHeight="1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</row>
    <row r="75" spans="1:26" ht="15.75" customHeight="1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</row>
    <row r="76" spans="1:26" ht="15.75" customHeight="1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</row>
    <row r="77" spans="1:26" ht="15.75" customHeight="1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</row>
    <row r="78" spans="1:26" ht="15.75" customHeight="1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</row>
    <row r="79" spans="1:26" ht="15.75" customHeight="1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</row>
    <row r="80" spans="1:26" ht="15.75" customHeight="1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</row>
    <row r="81" spans="1:26" ht="15.75" customHeight="1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</row>
    <row r="82" spans="1:26" ht="15.75" customHeight="1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</row>
    <row r="83" spans="1:26" ht="15.75" customHeight="1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</row>
    <row r="84" spans="1:26" ht="15.75" customHeight="1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</row>
    <row r="85" spans="1:26" ht="15.75" customHeight="1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</row>
    <row r="86" spans="1:26" ht="15.75" customHeight="1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</row>
    <row r="87" spans="1:26" ht="15.75" customHeight="1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</row>
    <row r="88" spans="1:26" ht="15.75" customHeight="1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</row>
    <row r="89" spans="1:26" ht="15.75" customHeight="1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</row>
    <row r="90" spans="1:26" ht="15.75" customHeight="1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</row>
    <row r="91" spans="1:26" ht="15.75" customHeight="1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</row>
    <row r="92" spans="1:26" ht="15.75" customHeight="1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</row>
    <row r="93" spans="1:26" ht="15.75" customHeight="1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</row>
    <row r="94" spans="1:26" ht="15.75" customHeight="1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</row>
    <row r="95" spans="1:26" ht="15.75" customHeight="1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</row>
    <row r="96" spans="1:26" ht="15.75" customHeight="1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</row>
    <row r="97" spans="1:26" ht="15.75" customHeight="1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</row>
    <row r="98" spans="1:26" ht="15.75" customHeight="1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</row>
    <row r="99" spans="1:26" ht="15.75" customHeight="1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</row>
    <row r="100" spans="1:26" ht="15.75" customHeight="1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</row>
    <row r="101" spans="1:26" ht="15.75" customHeight="1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</row>
    <row r="102" spans="1:26" ht="15.75" customHeight="1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</row>
    <row r="103" spans="1:26" ht="15.75" customHeight="1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</row>
    <row r="104" spans="1:26" ht="15.75" customHeight="1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</row>
    <row r="105" spans="1:26" ht="15.75" customHeight="1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</row>
    <row r="106" spans="1:26" ht="15.75" customHeight="1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</row>
    <row r="107" spans="1:26" ht="15.75" customHeight="1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</row>
    <row r="108" spans="1:26" ht="15.75" customHeight="1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</row>
    <row r="109" spans="1:26" ht="15.75" customHeight="1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</row>
    <row r="110" spans="1:26" ht="15.75" customHeight="1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</row>
    <row r="111" spans="1:26" ht="15.75" customHeight="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</row>
    <row r="112" spans="1:26" ht="15.75" customHeight="1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</row>
    <row r="113" spans="1:26" ht="15.75" customHeight="1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</row>
    <row r="114" spans="1:26" ht="15.75" customHeight="1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</row>
    <row r="115" spans="1:26" ht="15.75" customHeight="1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</row>
    <row r="116" spans="1:26" ht="15.75" customHeight="1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</row>
    <row r="117" spans="1:26" ht="15.75" customHeight="1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</row>
    <row r="118" spans="1:26" ht="15.75" customHeight="1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</row>
    <row r="119" spans="1:26" ht="15.75" customHeight="1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</row>
    <row r="120" spans="1:26" ht="15.75" customHeight="1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</row>
    <row r="121" spans="1:26" ht="15.75" customHeight="1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</row>
    <row r="122" spans="1:26" ht="15.75" customHeight="1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</row>
    <row r="123" spans="1:26" ht="15.75" customHeight="1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</row>
    <row r="124" spans="1:26" ht="15.75" customHeight="1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</row>
    <row r="125" spans="1:26" ht="15.75" customHeight="1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</row>
    <row r="126" spans="1:26" ht="15.75" customHeight="1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</row>
    <row r="127" spans="1:26" ht="15.75" customHeight="1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</row>
    <row r="128" spans="1:26" ht="15.75" customHeight="1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</row>
    <row r="129" spans="1:26" ht="15.75" customHeight="1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</row>
    <row r="130" spans="1:26" ht="15.75" customHeight="1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</row>
    <row r="131" spans="1:26" ht="15.75" customHeight="1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</row>
    <row r="132" spans="1:26" ht="15.75" customHeight="1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</row>
    <row r="133" spans="1:26" ht="15.75" customHeight="1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</row>
    <row r="134" spans="1:26" ht="15.75" customHeight="1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spans="1:26" ht="15.75" customHeight="1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spans="1:26" ht="15.75" customHeight="1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</row>
    <row r="137" spans="1:26" ht="15.75" customHeight="1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</row>
    <row r="138" spans="1:26" ht="15.75" customHeight="1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</row>
    <row r="139" spans="1:26" ht="15.75" customHeight="1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</row>
    <row r="140" spans="1:26" ht="15.75" customHeight="1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</row>
    <row r="141" spans="1:26" ht="15.75" customHeight="1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</row>
    <row r="142" spans="1:26" ht="15.75" customHeight="1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</row>
    <row r="143" spans="1:26" ht="15.75" customHeight="1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</row>
    <row r="144" spans="1:26" ht="15.75" customHeight="1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</row>
    <row r="145" spans="1:26" ht="15.75" customHeight="1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</row>
    <row r="146" spans="1:26" ht="15.75" customHeight="1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</row>
    <row r="147" spans="1:26" ht="15.75" customHeight="1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</row>
    <row r="148" spans="1:26" ht="15.75" customHeight="1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</row>
    <row r="149" spans="1:26" ht="15.75" customHeight="1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</row>
    <row r="150" spans="1:26" ht="15.75" customHeight="1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</row>
    <row r="151" spans="1:26" ht="15.75" customHeight="1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</row>
    <row r="152" spans="1:26" ht="15.75" customHeight="1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</row>
    <row r="153" spans="1:26" ht="15.75" customHeight="1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</row>
    <row r="154" spans="1:26" ht="15.75" customHeight="1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</row>
    <row r="155" spans="1:26" ht="15.75" customHeight="1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</row>
    <row r="156" spans="1:26" ht="15.75" customHeight="1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</row>
    <row r="157" spans="1:26" ht="15.75" customHeight="1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</row>
    <row r="158" spans="1:26" ht="15.75" customHeight="1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</row>
    <row r="159" spans="1:26" ht="15.75" customHeight="1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</row>
    <row r="160" spans="1:26" ht="15.75" customHeight="1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</row>
    <row r="161" spans="1:26" ht="15.75" customHeight="1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spans="1:26" ht="15.75" customHeight="1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spans="1:26" ht="15.75" customHeight="1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spans="1:26" ht="15.75" customHeight="1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</row>
    <row r="165" spans="1:26" ht="15.75" customHeight="1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</row>
    <row r="166" spans="1:26" ht="15.75" customHeight="1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</row>
    <row r="167" spans="1:26" ht="15.75" customHeight="1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</row>
    <row r="168" spans="1:26" ht="15.75" customHeight="1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</row>
    <row r="169" spans="1:26" ht="15.75" customHeight="1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</row>
    <row r="170" spans="1:26" ht="15.75" customHeight="1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</row>
    <row r="171" spans="1:26" ht="15.75" customHeight="1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</row>
    <row r="172" spans="1:26" ht="15.75" customHeight="1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</row>
    <row r="173" spans="1:26" ht="15.75" customHeight="1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</row>
    <row r="174" spans="1:26" ht="15.75" customHeight="1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</row>
    <row r="175" spans="1:26" ht="15.75" customHeight="1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</row>
    <row r="176" spans="1:26" ht="15.75" customHeight="1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</row>
    <row r="177" spans="1:26" ht="15.75" customHeight="1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</row>
    <row r="178" spans="1:26" ht="15.75" customHeight="1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</row>
    <row r="179" spans="1:26" ht="15.75" customHeight="1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</row>
    <row r="180" spans="1:26" ht="15.75" customHeight="1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</row>
    <row r="181" spans="1:26" ht="15.75" customHeight="1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</row>
    <row r="182" spans="1:26" ht="15.75" customHeight="1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</row>
    <row r="183" spans="1:26" ht="15.75" customHeight="1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</row>
    <row r="184" spans="1:26" ht="15.75" customHeight="1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</row>
    <row r="185" spans="1:26" ht="15.75" customHeight="1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</row>
    <row r="186" spans="1:26" ht="15.75" customHeight="1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</row>
    <row r="187" spans="1:26" ht="15.75" customHeight="1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</row>
    <row r="188" spans="1:26" ht="15.75" customHeight="1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</row>
    <row r="189" spans="1:26" ht="15.75" customHeight="1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</row>
    <row r="190" spans="1:26" ht="15.75" customHeight="1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</row>
    <row r="191" spans="1:26" ht="15.75" customHeight="1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</row>
    <row r="192" spans="1:26" ht="15.75" customHeight="1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</row>
    <row r="193" spans="1:26" ht="15.75" customHeight="1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</row>
    <row r="194" spans="1:26" ht="15.75" customHeight="1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</row>
    <row r="195" spans="1:26" ht="15.75" customHeight="1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</row>
    <row r="196" spans="1:26" ht="15.75" customHeight="1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</row>
    <row r="197" spans="1:26" ht="15.75" customHeight="1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</row>
    <row r="198" spans="1:26" ht="15.75" customHeight="1">
      <c r="A198" s="158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</row>
    <row r="199" spans="1:26" ht="15.75" customHeight="1">
      <c r="A199" s="158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</row>
    <row r="200" spans="1:26" ht="15.75" customHeight="1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</row>
    <row r="201" spans="1:26" ht="15.75" customHeight="1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</row>
    <row r="202" spans="1:26" ht="15.75" customHeight="1">
      <c r="A202" s="158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</row>
    <row r="203" spans="1:26" ht="15.75" customHeight="1">
      <c r="A203" s="158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</row>
    <row r="204" spans="1:26" ht="15.75" customHeight="1">
      <c r="A204" s="158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</row>
    <row r="205" spans="1:26" ht="15.75" customHeight="1">
      <c r="A205" s="158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</row>
    <row r="206" spans="1:26" ht="15.75" customHeight="1">
      <c r="A206" s="158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</row>
    <row r="207" spans="1:26" ht="15.75" customHeight="1">
      <c r="A207" s="158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</row>
    <row r="208" spans="1:26" ht="15.75" customHeight="1">
      <c r="A208" s="158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</row>
    <row r="209" spans="1:26" ht="15.75" customHeight="1">
      <c r="A209" s="158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</row>
    <row r="210" spans="1:26" ht="15.75" customHeight="1">
      <c r="A210" s="158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</row>
    <row r="211" spans="1:26" ht="15.75" customHeight="1">
      <c r="A211" s="158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</row>
    <row r="212" spans="1:26" ht="15.75" customHeight="1">
      <c r="A212" s="158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</row>
    <row r="213" spans="1:26" ht="15.75" customHeight="1">
      <c r="A213" s="158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</row>
    <row r="214" spans="1:26" ht="15.75" customHeight="1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spans="1:26" ht="15.75" customHeight="1">
      <c r="A215" s="158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spans="1:26" ht="15.75" customHeight="1">
      <c r="A216" s="158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spans="1:26" ht="15.75" customHeight="1">
      <c r="A217" s="158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</row>
    <row r="218" spans="1:26" ht="15.75" customHeight="1">
      <c r="A218" s="158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</row>
    <row r="219" spans="1:26" ht="15.75" customHeight="1">
      <c r="A219" s="158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</row>
    <row r="220" spans="1:26" ht="15.75" customHeight="1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</row>
    <row r="221" spans="1:26" ht="15.75" customHeight="1">
      <c r="A221" s="158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</row>
    <row r="222" spans="1:26" ht="15.75" customHeight="1">
      <c r="A222" s="158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</row>
    <row r="223" spans="1:26" ht="15.75" customHeight="1">
      <c r="A223" s="158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</row>
    <row r="224" spans="1:26" ht="15.75" customHeight="1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</row>
    <row r="225" spans="1:26" ht="15.75" customHeight="1">
      <c r="A225" s="158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</row>
    <row r="226" spans="1:26" ht="15.75" customHeight="1">
      <c r="A226" s="158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</row>
    <row r="227" spans="1:26" ht="15.75" customHeight="1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</row>
    <row r="228" spans="1:26" ht="15.75" customHeight="1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</row>
    <row r="229" spans="1:26" ht="15.75" customHeight="1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</row>
    <row r="230" spans="1:26" ht="15.75" customHeight="1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</row>
    <row r="231" spans="1:26" ht="15.75" customHeight="1">
      <c r="A231" s="158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</row>
    <row r="232" spans="1:26" ht="15.75" customHeight="1">
      <c r="A232" s="158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</row>
    <row r="233" spans="1:26" ht="15.75" customHeight="1">
      <c r="A233" s="158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</row>
    <row r="234" spans="1:26" ht="15.75" customHeight="1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</row>
    <row r="235" spans="1:26" ht="15.75" customHeight="1">
      <c r="A235" s="158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spans="1:26" ht="15.75" customHeight="1">
      <c r="A236" s="158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</row>
    <row r="237" spans="1:26" ht="15.75" customHeight="1">
      <c r="A237" s="158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</row>
    <row r="238" spans="1:26" ht="15.75" customHeight="1">
      <c r="A238" s="158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</row>
    <row r="239" spans="1:26" ht="15.75" customHeight="1">
      <c r="A239" s="158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</row>
    <row r="240" spans="1:26" ht="15.75" customHeight="1">
      <c r="A240" s="158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5">
    <mergeCell ref="A33:G33"/>
    <mergeCell ref="A34:G34"/>
    <mergeCell ref="A35:G35"/>
    <mergeCell ref="A40:G40"/>
    <mergeCell ref="A26:B26"/>
    <mergeCell ref="C26:D26"/>
    <mergeCell ref="A27:C27"/>
    <mergeCell ref="A28:G28"/>
    <mergeCell ref="A29:G29"/>
    <mergeCell ref="A30:B30"/>
    <mergeCell ref="A31:B31"/>
    <mergeCell ref="F24:G24"/>
    <mergeCell ref="F25:G25"/>
    <mergeCell ref="F26:G26"/>
    <mergeCell ref="F27:G27"/>
    <mergeCell ref="A32:B32"/>
    <mergeCell ref="A24:E24"/>
    <mergeCell ref="A25:B25"/>
    <mergeCell ref="C25:D25"/>
    <mergeCell ref="B5:G5"/>
    <mergeCell ref="B6:C6"/>
    <mergeCell ref="A8:G8"/>
    <mergeCell ref="A9:G9"/>
    <mergeCell ref="A10:B10"/>
    <mergeCell ref="C10:D10"/>
    <mergeCell ref="F10:G10"/>
    <mergeCell ref="D6:E6"/>
    <mergeCell ref="F6:G6"/>
    <mergeCell ref="C1:E1"/>
    <mergeCell ref="C2:E2"/>
    <mergeCell ref="A3:B4"/>
    <mergeCell ref="C3:E3"/>
    <mergeCell ref="D4:E4"/>
    <mergeCell ref="F11:G11"/>
    <mergeCell ref="A12:B12"/>
    <mergeCell ref="F17:G17"/>
    <mergeCell ref="F18:G18"/>
    <mergeCell ref="C12:G12"/>
    <mergeCell ref="A13:G13"/>
    <mergeCell ref="A14:G14"/>
    <mergeCell ref="A15:G15"/>
    <mergeCell ref="A16:G16"/>
    <mergeCell ref="A17:B17"/>
    <mergeCell ref="A18:B18"/>
    <mergeCell ref="F22:G22"/>
    <mergeCell ref="A22:B22"/>
    <mergeCell ref="A23:B23"/>
    <mergeCell ref="C23:D23"/>
    <mergeCell ref="F23:G23"/>
    <mergeCell ref="A19:B19"/>
    <mergeCell ref="F19:G19"/>
    <mergeCell ref="A20:B20"/>
    <mergeCell ref="F20:G20"/>
    <mergeCell ref="A21:B21"/>
    <mergeCell ref="F21:G21"/>
  </mergeCells>
  <hyperlinks>
    <hyperlink ref="C1" r:id="rId1" xr:uid="{00000000-0004-0000-1300-000000000000}"/>
  </hyperlinks>
  <pageMargins left="0.7" right="0.7" top="0.75" bottom="0.75" header="0" footer="0"/>
  <pageSetup orientation="portrait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A1000"/>
  <sheetViews>
    <sheetView workbookViewId="0">
      <selection sqref="A1:E3"/>
    </sheetView>
  </sheetViews>
  <sheetFormatPr baseColWidth="10" defaultColWidth="14.42578125" defaultRowHeight="15" customHeight="1"/>
  <cols>
    <col min="1" max="1" width="10.42578125" customWidth="1"/>
    <col min="2" max="2" width="12.140625" customWidth="1"/>
    <col min="3" max="3" width="12.28515625" customWidth="1"/>
    <col min="4" max="4" width="14.28515625" customWidth="1"/>
    <col min="5" max="5" width="12.140625" customWidth="1"/>
    <col min="6" max="6" width="12" customWidth="1"/>
    <col min="7" max="7" width="14.28515625" customWidth="1"/>
    <col min="8" max="10" width="10.85546875" customWidth="1"/>
    <col min="11" max="11" width="11.42578125" customWidth="1"/>
    <col min="12" max="16" width="10.85546875" customWidth="1"/>
    <col min="17" max="27" width="11.42578125" customWidth="1"/>
  </cols>
  <sheetData>
    <row r="1" spans="1:27" ht="21.75" customHeight="1">
      <c r="A1" s="635" t="s">
        <v>588</v>
      </c>
      <c r="B1" s="276"/>
      <c r="C1" s="276"/>
      <c r="D1" s="276"/>
      <c r="E1" s="277"/>
      <c r="F1" s="638" t="s">
        <v>589</v>
      </c>
      <c r="G1" s="273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.75" customHeight="1">
      <c r="A2" s="636"/>
      <c r="B2" s="291"/>
      <c r="C2" s="291"/>
      <c r="D2" s="291"/>
      <c r="E2" s="637"/>
      <c r="F2" s="13"/>
      <c r="G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1.75" customHeight="1">
      <c r="A3" s="278"/>
      <c r="B3" s="279"/>
      <c r="C3" s="279"/>
      <c r="D3" s="279"/>
      <c r="E3" s="280"/>
      <c r="F3" s="13"/>
      <c r="G3" s="170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.75" customHeight="1">
      <c r="A4" s="639" t="s">
        <v>590</v>
      </c>
      <c r="B4" s="273"/>
      <c r="C4" s="15" t="s">
        <v>591</v>
      </c>
      <c r="D4" s="171" t="s">
        <v>592</v>
      </c>
      <c r="E4" s="172" t="s">
        <v>593</v>
      </c>
      <c r="F4" s="173">
        <v>1</v>
      </c>
      <c r="G4" s="174" t="s">
        <v>564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1.75" customHeight="1">
      <c r="A5" s="640" t="s">
        <v>594</v>
      </c>
      <c r="B5" s="272"/>
      <c r="C5" s="272"/>
      <c r="D5" s="272"/>
      <c r="E5" s="272"/>
      <c r="F5" s="272"/>
      <c r="G5" s="273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1.75" customHeight="1">
      <c r="A6" s="641" t="s">
        <v>595</v>
      </c>
      <c r="B6" s="272"/>
      <c r="C6" s="272"/>
      <c r="D6" s="272"/>
      <c r="E6" s="272"/>
      <c r="F6" s="272"/>
      <c r="G6" s="273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1.75" customHeight="1">
      <c r="A7" s="175" t="s">
        <v>596</v>
      </c>
      <c r="B7" s="176">
        <v>0</v>
      </c>
      <c r="C7" s="176">
        <v>0</v>
      </c>
      <c r="D7" s="177" t="s">
        <v>597</v>
      </c>
      <c r="E7" s="178" t="s">
        <v>598</v>
      </c>
      <c r="F7" s="642" t="s">
        <v>599</v>
      </c>
      <c r="G7" s="273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1.75" customHeight="1">
      <c r="A8" s="179" t="s">
        <v>600</v>
      </c>
      <c r="B8" s="180">
        <v>0</v>
      </c>
      <c r="C8" s="180">
        <v>0</v>
      </c>
      <c r="D8" s="181" t="s">
        <v>597</v>
      </c>
      <c r="E8" s="182" t="s">
        <v>598</v>
      </c>
      <c r="F8" s="643" t="s">
        <v>599</v>
      </c>
      <c r="G8" s="273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.75" customHeight="1">
      <c r="A9" s="13"/>
      <c r="B9" s="644" t="s">
        <v>601</v>
      </c>
      <c r="C9" s="272"/>
      <c r="D9" s="273"/>
      <c r="E9" s="13"/>
      <c r="F9" s="13"/>
      <c r="G9" s="13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.75" customHeight="1">
      <c r="A10" s="13"/>
      <c r="B10" s="644" t="s">
        <v>602</v>
      </c>
      <c r="C10" s="272"/>
      <c r="D10" s="273"/>
      <c r="E10" s="13"/>
      <c r="F10" s="13"/>
      <c r="G10" s="1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1.75" customHeight="1">
      <c r="A11" s="13"/>
      <c r="B11" s="644" t="s">
        <v>603</v>
      </c>
      <c r="C11" s="272"/>
      <c r="D11" s="273"/>
      <c r="E11" s="13"/>
      <c r="F11" s="13"/>
      <c r="G11" s="1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1.75" customHeight="1">
      <c r="A12" s="13"/>
      <c r="B12" s="644" t="s">
        <v>604</v>
      </c>
      <c r="C12" s="272"/>
      <c r="D12" s="273"/>
      <c r="E12" s="13"/>
      <c r="F12" s="13"/>
      <c r="G12" s="1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1.75" customHeight="1">
      <c r="A13" s="13"/>
      <c r="B13" s="644" t="s">
        <v>605</v>
      </c>
      <c r="C13" s="272"/>
      <c r="D13" s="273"/>
      <c r="E13" s="13"/>
      <c r="F13" s="13"/>
      <c r="G13" s="1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.75" customHeight="1">
      <c r="A14" s="13"/>
      <c r="B14" s="644" t="s">
        <v>606</v>
      </c>
      <c r="C14" s="272"/>
      <c r="D14" s="273"/>
      <c r="E14" s="13"/>
      <c r="F14" s="13"/>
      <c r="G14" s="1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1.75" customHeight="1">
      <c r="A15" s="13"/>
      <c r="B15" s="644" t="s">
        <v>607</v>
      </c>
      <c r="C15" s="272"/>
      <c r="D15" s="273"/>
      <c r="E15" s="13"/>
      <c r="F15" s="13"/>
      <c r="G15" s="1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1.75" customHeight="1">
      <c r="A16" s="13"/>
      <c r="B16" s="644" t="s">
        <v>608</v>
      </c>
      <c r="C16" s="272"/>
      <c r="D16" s="273"/>
      <c r="E16" s="13"/>
      <c r="F16" s="13"/>
      <c r="G16" s="1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1.75" customHeight="1">
      <c r="A17" s="13"/>
      <c r="B17" s="644" t="s">
        <v>609</v>
      </c>
      <c r="C17" s="272"/>
      <c r="D17" s="273"/>
      <c r="E17" s="13"/>
      <c r="F17" s="13"/>
      <c r="G17" s="1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1.75" customHeight="1">
      <c r="A18" s="645" t="s">
        <v>610</v>
      </c>
      <c r="B18" s="272"/>
      <c r="C18" s="272"/>
      <c r="D18" s="272"/>
      <c r="E18" s="272"/>
      <c r="F18" s="272"/>
      <c r="G18" s="27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1.75" customHeight="1">
      <c r="A19" s="646" t="s">
        <v>611</v>
      </c>
      <c r="B19" s="272"/>
      <c r="C19" s="272"/>
      <c r="D19" s="272"/>
      <c r="E19" s="272"/>
      <c r="F19" s="272"/>
      <c r="G19" s="27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1.75" customHeight="1">
      <c r="A20" s="647"/>
      <c r="B20" s="589"/>
      <c r="C20" s="298"/>
      <c r="D20" s="183" t="s">
        <v>612</v>
      </c>
      <c r="E20" s="648" t="s">
        <v>613</v>
      </c>
      <c r="F20" s="298"/>
      <c r="G20" s="184" t="s">
        <v>103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1.75" customHeight="1">
      <c r="A21" s="650" t="s">
        <v>614</v>
      </c>
      <c r="B21" s="589"/>
      <c r="C21" s="298"/>
      <c r="D21" s="185" t="s">
        <v>615</v>
      </c>
      <c r="E21" s="649" t="e">
        <f>#REF!</f>
        <v>#REF!</v>
      </c>
      <c r="F21" s="298"/>
      <c r="G21" s="186" t="e">
        <f>E21*F4</f>
        <v>#REF!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1.75" customHeight="1">
      <c r="A22" s="651" t="s">
        <v>541</v>
      </c>
      <c r="B22" s="589"/>
      <c r="C22" s="298"/>
      <c r="D22" s="187" t="s">
        <v>615</v>
      </c>
      <c r="E22" s="652" t="e">
        <f>E21+1490000</f>
        <v>#REF!</v>
      </c>
      <c r="F22" s="298"/>
      <c r="G22" s="188" t="e">
        <f>E22*F4</f>
        <v>#REF!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1.75" customHeight="1">
      <c r="A23" s="653" t="s">
        <v>542</v>
      </c>
      <c r="B23" s="589"/>
      <c r="C23" s="298"/>
      <c r="D23" s="189" t="s">
        <v>616</v>
      </c>
      <c r="E23" s="654" t="e">
        <f>E22+1400000</f>
        <v>#REF!</v>
      </c>
      <c r="F23" s="298"/>
      <c r="G23" s="190" t="e">
        <f>E23*F4</f>
        <v>#REF!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1.75" customHeight="1">
      <c r="A24" s="655" t="s">
        <v>617</v>
      </c>
      <c r="B24" s="589"/>
      <c r="C24" s="298"/>
      <c r="D24" s="191" t="s">
        <v>616</v>
      </c>
      <c r="E24" s="656" t="e">
        <f>E23+1500000</f>
        <v>#REF!</v>
      </c>
      <c r="F24" s="298"/>
      <c r="G24" s="192" t="e">
        <f>E24*F4</f>
        <v>#REF!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.75" customHeight="1">
      <c r="A25" s="13"/>
      <c r="B25" s="13"/>
      <c r="C25" s="13"/>
      <c r="D25" s="13"/>
      <c r="E25" s="13"/>
      <c r="F25" s="13"/>
      <c r="G25" s="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1.75" customHeight="1">
      <c r="A26" s="657" t="s">
        <v>618</v>
      </c>
      <c r="B26" s="273"/>
      <c r="C26" s="5">
        <v>0</v>
      </c>
      <c r="D26" s="658" t="s">
        <v>619</v>
      </c>
      <c r="E26" s="273"/>
      <c r="F26" s="659" t="e">
        <f>#REF!+#REF!</f>
        <v>#REF!</v>
      </c>
      <c r="G26" s="291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1.75" customHeight="1">
      <c r="A27" s="660" t="s">
        <v>620</v>
      </c>
      <c r="B27" s="272"/>
      <c r="C27" s="272"/>
      <c r="D27" s="272"/>
      <c r="E27" s="272"/>
      <c r="F27" s="272"/>
      <c r="G27" s="27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1.75" customHeight="1">
      <c r="A28" s="1"/>
      <c r="B28" s="1"/>
      <c r="C28" s="1"/>
      <c r="D28" s="1"/>
      <c r="E28" s="1"/>
      <c r="F28" s="1"/>
      <c r="G28" s="1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.75" customHeight="1">
      <c r="A29" s="1"/>
      <c r="B29" s="1"/>
      <c r="C29" s="1"/>
      <c r="D29" s="1"/>
      <c r="E29" s="1"/>
      <c r="F29" s="1"/>
      <c r="G29" s="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1.75" customHeight="1">
      <c r="A30" s="513"/>
      <c r="B30" s="272"/>
      <c r="C30" s="273"/>
      <c r="D30" s="513"/>
      <c r="E30" s="272"/>
      <c r="F30" s="272"/>
      <c r="G30" s="27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1.75" customHeight="1">
      <c r="A31" s="1"/>
      <c r="B31" s="1"/>
      <c r="C31" s="1"/>
      <c r="D31" s="1"/>
      <c r="E31" s="661"/>
      <c r="F31" s="272"/>
      <c r="G31" s="27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1.75" customHeight="1">
      <c r="A32" s="13"/>
      <c r="B32" s="13"/>
      <c r="C32" s="13"/>
      <c r="D32" s="13"/>
      <c r="E32" s="13"/>
      <c r="F32" s="13"/>
      <c r="G32" s="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7" ht="21.75" customHeight="1">
      <c r="A33" s="193"/>
      <c r="B33" s="193"/>
      <c r="C33" s="194"/>
      <c r="D33" s="194"/>
      <c r="E33" s="194"/>
      <c r="F33" s="194"/>
      <c r="G33" s="194"/>
    </row>
    <row r="34" spans="1:7" ht="21.75" customHeight="1">
      <c r="A34" s="193"/>
      <c r="B34" s="193"/>
      <c r="C34" s="194"/>
      <c r="D34" s="194"/>
      <c r="E34" s="194"/>
      <c r="F34" s="194"/>
      <c r="G34" s="194"/>
    </row>
    <row r="35" spans="1:7" ht="21.75" customHeight="1">
      <c r="A35" s="664" t="s">
        <v>621</v>
      </c>
      <c r="B35" s="273"/>
      <c r="C35" s="665" t="str">
        <f>A4</f>
        <v>FECHA DE VIAJE</v>
      </c>
      <c r="D35" s="273"/>
      <c r="E35" s="195" t="s">
        <v>598</v>
      </c>
      <c r="F35" s="195" t="s">
        <v>622</v>
      </c>
      <c r="G35" s="194"/>
    </row>
    <row r="36" spans="1:7" ht="21.75" customHeight="1">
      <c r="A36" s="196" t="s">
        <v>591</v>
      </c>
      <c r="B36" s="196" t="str">
        <f>D4</f>
        <v>Rionegro</v>
      </c>
      <c r="C36" s="197" t="s">
        <v>623</v>
      </c>
      <c r="D36" s="197" t="str">
        <f>D7</f>
        <v>Aérolinea</v>
      </c>
      <c r="E36" s="197" t="str">
        <f>F7</f>
        <v>Directo</v>
      </c>
      <c r="F36" s="198" t="str">
        <f>G4</f>
        <v>10kg</v>
      </c>
      <c r="G36" s="194"/>
    </row>
    <row r="37" spans="1:7" ht="21.75" customHeight="1">
      <c r="A37" s="193"/>
      <c r="B37" s="193"/>
      <c r="C37" s="194"/>
      <c r="D37" s="194"/>
      <c r="E37" s="194"/>
      <c r="F37" s="194"/>
      <c r="G37" s="193"/>
    </row>
    <row r="38" spans="1:7" ht="21.75" customHeight="1">
      <c r="A38" s="193"/>
      <c r="B38" s="193"/>
      <c r="C38" s="194"/>
      <c r="D38" s="194"/>
      <c r="E38" s="194"/>
      <c r="F38" s="194"/>
      <c r="G38" s="193"/>
    </row>
    <row r="39" spans="1:7" ht="21.75" customHeight="1">
      <c r="A39" s="193"/>
      <c r="B39" s="193"/>
      <c r="C39" s="194"/>
      <c r="D39" s="194"/>
      <c r="E39" s="194"/>
      <c r="F39" s="194"/>
      <c r="G39" s="193"/>
    </row>
    <row r="40" spans="1:7" ht="21.75" customHeight="1">
      <c r="A40" s="193"/>
      <c r="B40" s="193"/>
      <c r="C40" s="194"/>
      <c r="D40" s="194"/>
      <c r="E40" s="194"/>
      <c r="F40" s="194"/>
      <c r="G40" s="193"/>
    </row>
    <row r="41" spans="1:7" ht="21.75" customHeight="1">
      <c r="A41" s="193"/>
      <c r="B41" s="193"/>
      <c r="C41" s="194"/>
      <c r="D41" s="194"/>
      <c r="E41" s="194"/>
      <c r="F41" s="194"/>
      <c r="G41" s="193"/>
    </row>
    <row r="42" spans="1:7" ht="21.75" customHeight="1">
      <c r="A42" s="193"/>
      <c r="B42" s="193"/>
      <c r="C42" s="194"/>
      <c r="D42" s="194"/>
      <c r="E42" s="194"/>
      <c r="F42" s="194"/>
      <c r="G42" s="193"/>
    </row>
    <row r="43" spans="1:7" ht="21.75" customHeight="1">
      <c r="A43" s="193"/>
      <c r="B43" s="193"/>
      <c r="C43" s="194"/>
      <c r="D43" s="194"/>
      <c r="E43" s="194"/>
      <c r="F43" s="194"/>
      <c r="G43" s="193"/>
    </row>
    <row r="44" spans="1:7" ht="21.75" customHeight="1">
      <c r="A44" s="193"/>
      <c r="B44" s="193"/>
      <c r="C44" s="194"/>
      <c r="D44" s="194"/>
      <c r="E44" s="194"/>
      <c r="F44" s="194"/>
      <c r="G44" s="193"/>
    </row>
    <row r="45" spans="1:7" ht="21.75" customHeight="1">
      <c r="A45" s="193"/>
      <c r="B45" s="193"/>
      <c r="C45" s="194"/>
      <c r="D45" s="194"/>
      <c r="E45" s="194"/>
      <c r="F45" s="194"/>
      <c r="G45" s="193"/>
    </row>
    <row r="46" spans="1:7" ht="21.75" customHeight="1">
      <c r="A46" s="193"/>
      <c r="B46" s="193"/>
      <c r="C46" s="194"/>
      <c r="D46" s="194"/>
      <c r="E46" s="194"/>
      <c r="F46" s="194"/>
      <c r="G46" s="193"/>
    </row>
    <row r="47" spans="1:7" ht="21.75" customHeight="1">
      <c r="A47" s="193"/>
      <c r="B47" s="193"/>
      <c r="C47" s="194"/>
      <c r="D47" s="194"/>
      <c r="E47" s="194"/>
      <c r="F47" s="194"/>
      <c r="G47" s="193"/>
    </row>
    <row r="48" spans="1:7" ht="21.75" customHeight="1">
      <c r="A48" s="193"/>
      <c r="B48" s="193"/>
      <c r="C48" s="194"/>
      <c r="D48" s="194"/>
      <c r="E48" s="194"/>
      <c r="F48" s="194"/>
      <c r="G48" s="193"/>
    </row>
    <row r="49" spans="1:7" ht="21.75" customHeight="1">
      <c r="A49" s="193"/>
      <c r="B49" s="193"/>
      <c r="C49" s="194"/>
      <c r="D49" s="194"/>
      <c r="E49" s="194"/>
      <c r="F49" s="194"/>
      <c r="G49" s="193"/>
    </row>
    <row r="50" spans="1:7" ht="21.75" customHeight="1">
      <c r="A50" s="193"/>
      <c r="B50" s="193"/>
      <c r="C50" s="194"/>
      <c r="D50" s="194"/>
      <c r="E50" s="194"/>
      <c r="F50" s="194"/>
      <c r="G50" s="193"/>
    </row>
    <row r="51" spans="1:7" ht="21.75" customHeight="1">
      <c r="A51" s="193"/>
      <c r="B51" s="193"/>
      <c r="C51" s="194"/>
      <c r="D51" s="194"/>
      <c r="E51" s="194"/>
      <c r="F51" s="194"/>
      <c r="G51" s="193"/>
    </row>
    <row r="52" spans="1:7" ht="21.75" customHeight="1">
      <c r="A52" s="193"/>
      <c r="B52" s="193"/>
      <c r="C52" s="194"/>
      <c r="D52" s="194"/>
      <c r="E52" s="194"/>
      <c r="F52" s="194"/>
      <c r="G52" s="193"/>
    </row>
    <row r="53" spans="1:7" ht="21.75" customHeight="1">
      <c r="A53" s="193"/>
      <c r="B53" s="193"/>
      <c r="C53" s="194"/>
      <c r="D53" s="194"/>
      <c r="E53" s="194"/>
      <c r="F53" s="194"/>
      <c r="G53" s="193"/>
    </row>
    <row r="54" spans="1:7" ht="18" customHeight="1">
      <c r="A54" s="666" t="str">
        <f>A21</f>
        <v>Migrante¹</v>
      </c>
      <c r="B54" s="667" t="e">
        <f>E21</f>
        <v>#REF!</v>
      </c>
      <c r="C54" s="668" t="str">
        <f>A22</f>
        <v>Hostal</v>
      </c>
      <c r="D54" s="662" t="e">
        <f>E22</f>
        <v>#REF!</v>
      </c>
      <c r="E54" s="668" t="str">
        <f>A23</f>
        <v>3 Estrellas</v>
      </c>
      <c r="F54" s="662" t="e">
        <f>E23</f>
        <v>#REF!</v>
      </c>
      <c r="G54" s="193"/>
    </row>
    <row r="55" spans="1:7" ht="12" customHeight="1">
      <c r="A55" s="613"/>
      <c r="B55" s="613"/>
      <c r="C55" s="613"/>
      <c r="D55" s="613"/>
      <c r="E55" s="613"/>
      <c r="F55" s="613"/>
      <c r="G55" s="193"/>
    </row>
    <row r="56" spans="1:7" ht="21.75" customHeight="1">
      <c r="A56" s="193"/>
      <c r="B56" s="193"/>
      <c r="C56" s="194"/>
      <c r="D56" s="194"/>
      <c r="E56" s="194"/>
      <c r="F56" s="194"/>
      <c r="G56" s="193"/>
    </row>
    <row r="57" spans="1:7" ht="21.75" customHeight="1">
      <c r="A57" s="663" t="s">
        <v>611</v>
      </c>
      <c r="B57" s="272"/>
      <c r="C57" s="272"/>
      <c r="D57" s="272"/>
      <c r="E57" s="272"/>
      <c r="F57" s="273"/>
      <c r="G57" s="193"/>
    </row>
    <row r="58" spans="1:7" ht="21.75" customHeight="1">
      <c r="A58" s="193"/>
      <c r="B58" s="193"/>
      <c r="C58" s="193"/>
      <c r="D58" s="193"/>
      <c r="E58" s="193"/>
      <c r="F58" s="193"/>
      <c r="G58" s="193"/>
    </row>
    <row r="59" spans="1:7" ht="21.75" customHeight="1">
      <c r="A59" s="193"/>
      <c r="B59" s="193"/>
      <c r="C59" s="193"/>
      <c r="D59" s="193"/>
      <c r="E59" s="193"/>
      <c r="F59" s="193"/>
      <c r="G59" s="193"/>
    </row>
    <row r="60" spans="1:7" ht="21.75" customHeight="1">
      <c r="A60" s="193"/>
      <c r="B60" s="193"/>
      <c r="C60" s="193"/>
      <c r="D60" s="193"/>
      <c r="E60" s="193"/>
      <c r="F60" s="193"/>
      <c r="G60" s="193"/>
    </row>
    <row r="61" spans="1:7" ht="21.75" customHeight="1">
      <c r="A61" s="193"/>
      <c r="B61" s="193"/>
      <c r="C61" s="193"/>
      <c r="D61" s="193"/>
      <c r="E61" s="193"/>
      <c r="F61" s="193"/>
      <c r="G61" s="193"/>
    </row>
    <row r="62" spans="1:7" ht="21.75" customHeight="1">
      <c r="A62" s="193"/>
      <c r="B62" s="193"/>
      <c r="C62" s="193"/>
      <c r="D62" s="193"/>
      <c r="E62" s="193"/>
      <c r="F62" s="193"/>
      <c r="G62" s="193"/>
    </row>
    <row r="63" spans="1:7" ht="21.75" customHeight="1">
      <c r="A63" s="193"/>
      <c r="B63" s="193"/>
      <c r="C63" s="193"/>
      <c r="D63" s="193"/>
      <c r="E63" s="193"/>
      <c r="F63" s="193"/>
      <c r="G63" s="193"/>
    </row>
    <row r="64" spans="1:7" ht="21.75" customHeight="1">
      <c r="A64" s="193"/>
      <c r="B64" s="193"/>
      <c r="C64" s="193"/>
      <c r="D64" s="193"/>
      <c r="E64" s="193"/>
      <c r="F64" s="193"/>
      <c r="G64" s="193"/>
    </row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  <row r="198" ht="21.75" customHeight="1"/>
    <row r="199" ht="21.75" customHeight="1"/>
    <row r="200" ht="21.75" customHeight="1"/>
    <row r="201" ht="21.75" customHeight="1"/>
    <row r="202" ht="21.75" customHeight="1"/>
    <row r="203" ht="21.75" customHeight="1"/>
    <row r="204" ht="21.75" customHeight="1"/>
    <row r="205" ht="21.75" customHeight="1"/>
    <row r="206" ht="21.75" customHeight="1"/>
    <row r="207" ht="21.75" customHeight="1"/>
    <row r="208" ht="21.75" customHeight="1"/>
    <row r="209" spans="1:27" ht="21.75" customHeight="1"/>
    <row r="210" spans="1:27" ht="21.75" customHeight="1"/>
    <row r="211" spans="1:27" ht="21.75" customHeight="1"/>
    <row r="212" spans="1:27" ht="21.75" customHeight="1"/>
    <row r="213" spans="1:27" ht="21.75" customHeight="1"/>
    <row r="214" spans="1:27" ht="21.75" customHeight="1"/>
    <row r="215" spans="1:27" ht="21.75" customHeight="1"/>
    <row r="216" spans="1:27" ht="21.75" customHeight="1"/>
    <row r="217" spans="1:27" ht="21.75" customHeight="1"/>
    <row r="218" spans="1:27" ht="21.75" customHeight="1"/>
    <row r="219" spans="1:27" ht="21.75" customHeight="1"/>
    <row r="220" spans="1:27" ht="21.75" customHeight="1"/>
    <row r="221" spans="1:27" ht="21.75" customHeight="1"/>
    <row r="222" spans="1:27" ht="21.75" customHeight="1">
      <c r="A222" s="2"/>
      <c r="B222" s="2"/>
      <c r="C222" s="2"/>
      <c r="D222" s="2"/>
      <c r="E222" s="2"/>
      <c r="F222" s="2"/>
      <c r="G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.75" customHeight="1">
      <c r="A223" s="2"/>
      <c r="B223" s="2"/>
      <c r="C223" s="2"/>
      <c r="D223" s="2"/>
      <c r="E223" s="2"/>
      <c r="F223" s="2"/>
      <c r="G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.75" customHeight="1">
      <c r="A224" s="2"/>
      <c r="B224" s="2"/>
      <c r="C224" s="2"/>
      <c r="D224" s="2"/>
      <c r="E224" s="2"/>
      <c r="F224" s="2"/>
      <c r="G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.75" customHeight="1">
      <c r="A225" s="2"/>
      <c r="B225" s="2"/>
      <c r="C225" s="2"/>
      <c r="D225" s="2"/>
      <c r="E225" s="2"/>
      <c r="F225" s="2"/>
      <c r="G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.75" customHeight="1">
      <c r="A226" s="2"/>
      <c r="B226" s="2"/>
      <c r="C226" s="2"/>
      <c r="D226" s="2"/>
      <c r="E226" s="2"/>
      <c r="F226" s="2"/>
      <c r="G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.75" customHeight="1">
      <c r="A227" s="2"/>
      <c r="B227" s="2"/>
      <c r="C227" s="2"/>
      <c r="D227" s="2"/>
      <c r="E227" s="2"/>
      <c r="F227" s="2"/>
      <c r="G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.75" customHeight="1">
      <c r="A228" s="2"/>
      <c r="B228" s="2"/>
      <c r="C228" s="2"/>
      <c r="D228" s="2"/>
      <c r="E228" s="2"/>
      <c r="F228" s="2"/>
      <c r="G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.75" customHeight="1">
      <c r="A229" s="2"/>
      <c r="B229" s="2"/>
      <c r="C229" s="2"/>
      <c r="D229" s="2"/>
      <c r="E229" s="2"/>
      <c r="F229" s="2"/>
      <c r="G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.75" customHeight="1">
      <c r="A230" s="2"/>
      <c r="B230" s="2"/>
      <c r="C230" s="2"/>
      <c r="D230" s="2"/>
      <c r="E230" s="2"/>
      <c r="F230" s="2"/>
      <c r="G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.75" customHeight="1">
      <c r="A231" s="2"/>
      <c r="B231" s="2"/>
      <c r="C231" s="2"/>
      <c r="D231" s="2"/>
      <c r="E231" s="2"/>
      <c r="F231" s="2"/>
      <c r="G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.75" customHeight="1">
      <c r="A232" s="2"/>
      <c r="B232" s="2"/>
      <c r="C232" s="2"/>
      <c r="D232" s="2"/>
      <c r="E232" s="2"/>
      <c r="F232" s="2"/>
      <c r="G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.75" customHeight="1">
      <c r="A233" s="2"/>
      <c r="B233" s="2"/>
      <c r="C233" s="2"/>
      <c r="D233" s="2"/>
      <c r="E233" s="2"/>
      <c r="F233" s="2"/>
      <c r="G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.75" customHeight="1">
      <c r="A234" s="2"/>
      <c r="B234" s="2"/>
      <c r="C234" s="2"/>
      <c r="D234" s="2"/>
      <c r="E234" s="2"/>
      <c r="F234" s="2"/>
      <c r="G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.75" customHeight="1">
      <c r="A235" s="2"/>
      <c r="B235" s="2"/>
      <c r="C235" s="2"/>
      <c r="D235" s="2"/>
      <c r="E235" s="2"/>
      <c r="F235" s="2"/>
      <c r="G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.75" customHeight="1">
      <c r="A236" s="2"/>
      <c r="B236" s="2"/>
      <c r="C236" s="2"/>
      <c r="D236" s="2"/>
      <c r="E236" s="2"/>
      <c r="F236" s="2"/>
      <c r="G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.75" customHeight="1">
      <c r="A237" s="2"/>
      <c r="B237" s="2"/>
      <c r="C237" s="2"/>
      <c r="D237" s="2"/>
      <c r="E237" s="2"/>
      <c r="F237" s="2"/>
      <c r="G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.75" customHeight="1">
      <c r="A238" s="2"/>
      <c r="B238" s="2"/>
      <c r="C238" s="2"/>
      <c r="D238" s="2"/>
      <c r="E238" s="2"/>
      <c r="F238" s="2"/>
      <c r="G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.75" customHeight="1">
      <c r="A239" s="2"/>
      <c r="B239" s="2"/>
      <c r="C239" s="2"/>
      <c r="D239" s="2"/>
      <c r="E239" s="2"/>
      <c r="F239" s="2"/>
      <c r="G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.75" customHeight="1">
      <c r="A240" s="2"/>
      <c r="B240" s="2"/>
      <c r="C240" s="2"/>
      <c r="D240" s="2"/>
      <c r="E240" s="2"/>
      <c r="F240" s="2"/>
      <c r="G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.75" customHeight="1">
      <c r="A241" s="2"/>
      <c r="B241" s="2"/>
      <c r="C241" s="2"/>
      <c r="D241" s="2"/>
      <c r="E241" s="2"/>
      <c r="F241" s="2"/>
      <c r="G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.75" customHeight="1">
      <c r="A242" s="2"/>
      <c r="B242" s="2"/>
      <c r="C242" s="2"/>
      <c r="D242" s="2"/>
      <c r="E242" s="2"/>
      <c r="F242" s="2"/>
      <c r="G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.75" customHeight="1">
      <c r="A243" s="2"/>
      <c r="B243" s="2"/>
      <c r="C243" s="2"/>
      <c r="D243" s="2"/>
      <c r="E243" s="2"/>
      <c r="F243" s="2"/>
      <c r="G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.75" customHeight="1">
      <c r="A244" s="2"/>
      <c r="B244" s="2"/>
      <c r="C244" s="2"/>
      <c r="D244" s="2"/>
      <c r="E244" s="2"/>
      <c r="F244" s="2"/>
      <c r="G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.75" customHeight="1">
      <c r="A245" s="2"/>
      <c r="B245" s="2"/>
      <c r="C245" s="2"/>
      <c r="D245" s="2"/>
      <c r="E245" s="2"/>
      <c r="F245" s="2"/>
      <c r="G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.75" customHeight="1">
      <c r="A246" s="2"/>
      <c r="B246" s="2"/>
      <c r="C246" s="2"/>
      <c r="D246" s="2"/>
      <c r="E246" s="2"/>
      <c r="F246" s="2"/>
      <c r="G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.75" customHeight="1">
      <c r="A247" s="2"/>
      <c r="B247" s="2"/>
      <c r="C247" s="2"/>
      <c r="D247" s="2"/>
      <c r="E247" s="2"/>
      <c r="F247" s="2"/>
      <c r="G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.75" customHeight="1">
      <c r="A248" s="2"/>
      <c r="B248" s="2"/>
      <c r="C248" s="2"/>
      <c r="D248" s="2"/>
      <c r="E248" s="2"/>
      <c r="F248" s="2"/>
      <c r="G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.75" customHeight="1">
      <c r="A249" s="2"/>
      <c r="B249" s="2"/>
      <c r="C249" s="2"/>
      <c r="D249" s="2"/>
      <c r="E249" s="2"/>
      <c r="F249" s="2"/>
      <c r="G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.75" customHeight="1">
      <c r="A250" s="2"/>
      <c r="B250" s="2"/>
      <c r="C250" s="2"/>
      <c r="D250" s="2"/>
      <c r="E250" s="2"/>
      <c r="F250" s="2"/>
      <c r="G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.75" customHeight="1">
      <c r="A251" s="2"/>
      <c r="B251" s="2"/>
      <c r="C251" s="2"/>
      <c r="D251" s="2"/>
      <c r="E251" s="2"/>
      <c r="F251" s="2"/>
      <c r="G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.75" customHeight="1">
      <c r="A252" s="2"/>
      <c r="B252" s="2"/>
      <c r="C252" s="2"/>
      <c r="D252" s="2"/>
      <c r="E252" s="2"/>
      <c r="F252" s="2"/>
      <c r="G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.75" customHeight="1">
      <c r="A253" s="2"/>
      <c r="B253" s="2"/>
      <c r="C253" s="2"/>
      <c r="D253" s="2"/>
      <c r="E253" s="2"/>
      <c r="F253" s="2"/>
      <c r="G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.75" customHeight="1">
      <c r="A254" s="2"/>
      <c r="B254" s="2"/>
      <c r="C254" s="2"/>
      <c r="D254" s="2"/>
      <c r="E254" s="2"/>
      <c r="F254" s="2"/>
      <c r="G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.75" customHeight="1">
      <c r="A255" s="2"/>
      <c r="B255" s="2"/>
      <c r="C255" s="2"/>
      <c r="D255" s="2"/>
      <c r="E255" s="2"/>
      <c r="F255" s="2"/>
      <c r="G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.75" customHeight="1">
      <c r="A256" s="2"/>
      <c r="B256" s="2"/>
      <c r="C256" s="2"/>
      <c r="D256" s="2"/>
      <c r="E256" s="2"/>
      <c r="F256" s="2"/>
      <c r="G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.75" customHeight="1">
      <c r="A257" s="2"/>
      <c r="B257" s="2"/>
      <c r="C257" s="2"/>
      <c r="D257" s="2"/>
      <c r="E257" s="2"/>
      <c r="F257" s="2"/>
      <c r="G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/>
    <row r="259" spans="1:27" ht="15.75" customHeight="1"/>
    <row r="260" spans="1:27" ht="15.75" customHeight="1"/>
    <row r="261" spans="1:27" ht="15.75" customHeight="1"/>
    <row r="262" spans="1:27" ht="15.75" customHeight="1"/>
    <row r="263" spans="1:27" ht="15.75" customHeight="1"/>
    <row r="264" spans="1:27" ht="15.75" customHeight="1"/>
    <row r="265" spans="1:27" ht="15.75" customHeight="1"/>
    <row r="266" spans="1:27" ht="15.75" customHeight="1"/>
    <row r="267" spans="1:27" ht="15.75" customHeight="1"/>
    <row r="268" spans="1:27" ht="15.75" customHeight="1"/>
    <row r="269" spans="1:27" ht="15.75" customHeight="1"/>
    <row r="270" spans="1:27" ht="15.75" customHeight="1"/>
    <row r="271" spans="1:27" ht="15.75" customHeight="1"/>
    <row r="272" spans="1:2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57:F57"/>
    <mergeCell ref="A35:B35"/>
    <mergeCell ref="C35:D35"/>
    <mergeCell ref="A54:A55"/>
    <mergeCell ref="B54:B55"/>
    <mergeCell ref="C54:C55"/>
    <mergeCell ref="D54:D55"/>
    <mergeCell ref="E54:E55"/>
    <mergeCell ref="A27:G27"/>
    <mergeCell ref="A30:C30"/>
    <mergeCell ref="D30:G30"/>
    <mergeCell ref="E31:G31"/>
    <mergeCell ref="F54:F55"/>
    <mergeCell ref="A24:C24"/>
    <mergeCell ref="E24:F24"/>
    <mergeCell ref="A26:B26"/>
    <mergeCell ref="D26:E26"/>
    <mergeCell ref="F26:G26"/>
    <mergeCell ref="E21:F21"/>
    <mergeCell ref="A21:C21"/>
    <mergeCell ref="A22:C22"/>
    <mergeCell ref="E22:F22"/>
    <mergeCell ref="A23:C23"/>
    <mergeCell ref="E23:F23"/>
    <mergeCell ref="B17:D17"/>
    <mergeCell ref="A18:G18"/>
    <mergeCell ref="A19:G19"/>
    <mergeCell ref="A20:C20"/>
    <mergeCell ref="E20:F20"/>
    <mergeCell ref="B12:D12"/>
    <mergeCell ref="B13:D13"/>
    <mergeCell ref="B14:D14"/>
    <mergeCell ref="B15:D15"/>
    <mergeCell ref="B16:D16"/>
    <mergeCell ref="F7:G7"/>
    <mergeCell ref="F8:G8"/>
    <mergeCell ref="B9:D9"/>
    <mergeCell ref="B10:D10"/>
    <mergeCell ref="B11:D11"/>
    <mergeCell ref="A1:E3"/>
    <mergeCell ref="F1:G1"/>
    <mergeCell ref="A4:B4"/>
    <mergeCell ref="A5:G5"/>
    <mergeCell ref="A6:G6"/>
  </mergeCells>
  <hyperlinks>
    <hyperlink ref="G4" r:id="rId1" xr:uid="{00000000-0004-0000-1400-000000000000}"/>
  </hyperlinks>
  <pageMargins left="0.7" right="0.7" top="0.75" bottom="0.75" header="0" footer="0"/>
  <pageSetup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160" zoomScaleNormal="160" workbookViewId="0">
      <selection activeCell="C9" sqref="C9:E9"/>
    </sheetView>
  </sheetViews>
  <sheetFormatPr baseColWidth="10" defaultColWidth="14.42578125" defaultRowHeight="15" customHeight="1"/>
  <cols>
    <col min="1" max="1" width="3.85546875" style="216" customWidth="1"/>
    <col min="2" max="3" width="10.7109375" style="216" customWidth="1"/>
    <col min="4" max="4" width="19.28515625" style="216" customWidth="1"/>
    <col min="5" max="5" width="9.5703125" style="216" customWidth="1"/>
    <col min="6" max="6" width="7.140625" style="216" customWidth="1"/>
    <col min="7" max="7" width="11.5703125" style="216" customWidth="1"/>
    <col min="8" max="8" width="14.42578125" style="216" customWidth="1"/>
    <col min="9" max="26" width="10.7109375" customWidth="1"/>
  </cols>
  <sheetData>
    <row r="1" spans="1:9" ht="14.25" customHeight="1">
      <c r="A1" s="226"/>
      <c r="B1" s="226"/>
      <c r="C1" s="227"/>
      <c r="D1" s="227"/>
      <c r="E1" s="227"/>
      <c r="F1" s="227"/>
      <c r="G1" s="227"/>
      <c r="H1" s="228"/>
    </row>
    <row r="2" spans="1:9" ht="10.5" customHeight="1">
      <c r="A2" s="226"/>
      <c r="B2" s="226"/>
      <c r="C2" s="321" t="s">
        <v>86</v>
      </c>
      <c r="D2" s="322"/>
      <c r="E2" s="322"/>
      <c r="F2" s="323"/>
      <c r="G2" s="324" t="s">
        <v>87</v>
      </c>
      <c r="H2" s="323"/>
    </row>
    <row r="3" spans="1:9" s="247" customFormat="1" ht="9.75" customHeight="1">
      <c r="A3" s="246"/>
      <c r="B3" s="246"/>
      <c r="C3" s="325" t="s">
        <v>88</v>
      </c>
      <c r="D3" s="326"/>
      <c r="E3" s="326"/>
      <c r="F3" s="327"/>
      <c r="G3" s="328" t="s">
        <v>89</v>
      </c>
      <c r="H3" s="329"/>
    </row>
    <row r="4" spans="1:9" s="247" customFormat="1" ht="9.75" customHeight="1">
      <c r="A4" s="246"/>
      <c r="B4" s="246"/>
      <c r="C4" s="325" t="s">
        <v>90</v>
      </c>
      <c r="D4" s="326"/>
      <c r="E4" s="326"/>
      <c r="F4" s="327"/>
      <c r="G4" s="330" t="s">
        <v>91</v>
      </c>
      <c r="H4" s="329"/>
    </row>
    <row r="5" spans="1:9" s="247" customFormat="1" ht="9.75" customHeight="1">
      <c r="A5" s="246"/>
      <c r="B5" s="246"/>
      <c r="C5" s="325" t="s">
        <v>92</v>
      </c>
      <c r="D5" s="326"/>
      <c r="E5" s="326"/>
      <c r="F5" s="327"/>
      <c r="G5" s="328" t="s">
        <v>93</v>
      </c>
      <c r="H5" s="329"/>
    </row>
    <row r="6" spans="1:9" s="247" customFormat="1" ht="9.75" customHeight="1">
      <c r="A6" s="246"/>
      <c r="B6" s="246"/>
      <c r="C6" s="331" t="s">
        <v>690</v>
      </c>
      <c r="D6" s="332"/>
      <c r="E6" s="332"/>
      <c r="F6" s="333"/>
      <c r="G6" s="248"/>
      <c r="H6" s="249"/>
    </row>
    <row r="7" spans="1:9" ht="14.25" customHeight="1">
      <c r="A7" s="228"/>
      <c r="B7" s="228"/>
      <c r="C7" s="228"/>
      <c r="D7" s="228"/>
      <c r="E7" s="228"/>
      <c r="F7" s="228"/>
      <c r="G7" s="228"/>
      <c r="H7" s="228"/>
    </row>
    <row r="8" spans="1:9" ht="14.25" customHeight="1">
      <c r="A8" s="228"/>
      <c r="B8" s="228"/>
      <c r="C8" s="228"/>
      <c r="D8" s="228"/>
      <c r="E8" s="228"/>
      <c r="F8" s="228"/>
      <c r="G8" s="228"/>
      <c r="H8" s="228"/>
    </row>
    <row r="9" spans="1:9" ht="14.25" customHeight="1">
      <c r="A9" s="228"/>
      <c r="B9" s="17" t="s">
        <v>94</v>
      </c>
      <c r="C9" s="334" t="str">
        <f>UPPER('Conf.CERT'!A36 &amp; " " &amp; 'Conf.CERT'!C36)</f>
        <v>. .</v>
      </c>
      <c r="D9" s="335"/>
      <c r="E9" s="336"/>
      <c r="F9" s="337" t="s">
        <v>95</v>
      </c>
      <c r="G9" s="335"/>
      <c r="H9" s="336"/>
      <c r="I9" s="18"/>
    </row>
    <row r="10" spans="1:9" ht="15" customHeight="1">
      <c r="A10" s="228"/>
      <c r="B10" s="338" t="s">
        <v>96</v>
      </c>
      <c r="C10" s="340" t="str">
        <f>UPPER('Conf.CERT'!E15)</f>
        <v>N/A</v>
      </c>
      <c r="D10" s="341"/>
      <c r="E10" s="342"/>
      <c r="F10" s="346" t="str">
        <f>'Conf.CERT'!F4</f>
        <v>PONER MANUAL</v>
      </c>
      <c r="G10" s="335"/>
      <c r="H10" s="336"/>
      <c r="I10" s="18"/>
    </row>
    <row r="11" spans="1:9" ht="14.25" customHeight="1">
      <c r="A11" s="228"/>
      <c r="B11" s="339"/>
      <c r="C11" s="343"/>
      <c r="D11" s="344"/>
      <c r="E11" s="345"/>
      <c r="F11" s="337" t="s">
        <v>97</v>
      </c>
      <c r="G11" s="335"/>
      <c r="H11" s="336"/>
      <c r="I11" s="18"/>
    </row>
    <row r="12" spans="1:9" ht="14.25" customHeight="1">
      <c r="A12" s="228"/>
      <c r="B12" s="17" t="s">
        <v>98</v>
      </c>
      <c r="C12" s="229" t="str">
        <f>'Conf.CERT'!B16</f>
        <v>n/a</v>
      </c>
      <c r="D12" s="250" t="s">
        <v>175</v>
      </c>
      <c r="E12" s="230" t="str">
        <f>'Conf.CERT'!F36</f>
        <v>.</v>
      </c>
      <c r="F12" s="346" t="e">
        <f>F10+30</f>
        <v>#VALUE!</v>
      </c>
      <c r="G12" s="335"/>
      <c r="H12" s="336"/>
      <c r="I12" s="18"/>
    </row>
    <row r="13" spans="1:9" ht="14.25" customHeight="1">
      <c r="A13" s="228"/>
      <c r="B13" s="228"/>
      <c r="C13" s="228"/>
      <c r="D13" s="228"/>
      <c r="E13" s="228"/>
      <c r="F13" s="228"/>
      <c r="G13" s="228"/>
      <c r="H13" s="228"/>
    </row>
    <row r="14" spans="1:9" ht="14.25" customHeight="1">
      <c r="B14" s="19" t="s">
        <v>99</v>
      </c>
      <c r="C14" s="347" t="s">
        <v>100</v>
      </c>
      <c r="D14" s="322"/>
      <c r="E14" s="323"/>
      <c r="F14" s="19" t="s">
        <v>101</v>
      </c>
      <c r="G14" s="19" t="s">
        <v>102</v>
      </c>
      <c r="H14" s="19" t="s">
        <v>103</v>
      </c>
    </row>
    <row r="15" spans="1:9" ht="14.25" customHeight="1">
      <c r="B15" s="348">
        <v>1</v>
      </c>
      <c r="C15" s="351" t="s">
        <v>104</v>
      </c>
      <c r="D15" s="352"/>
      <c r="E15" s="353"/>
      <c r="F15" s="348" t="s">
        <v>105</v>
      </c>
      <c r="G15" s="348">
        <v>1</v>
      </c>
      <c r="H15" s="350">
        <f>'Conf.CERT'!D104+9000000</f>
        <v>18000000</v>
      </c>
    </row>
    <row r="16" spans="1:9" ht="14.25" customHeight="1">
      <c r="B16" s="349"/>
      <c r="C16" s="354" t="s">
        <v>106</v>
      </c>
      <c r="D16" s="322"/>
      <c r="E16" s="355"/>
      <c r="F16" s="349"/>
      <c r="G16" s="349"/>
      <c r="H16" s="349"/>
    </row>
    <row r="17" spans="1:8" ht="14.25" customHeight="1">
      <c r="B17" s="20">
        <v>2</v>
      </c>
      <c r="C17" s="354" t="s">
        <v>107</v>
      </c>
      <c r="D17" s="322"/>
      <c r="E17" s="355"/>
      <c r="F17" s="20" t="s">
        <v>105</v>
      </c>
      <c r="G17" s="20">
        <v>1</v>
      </c>
      <c r="H17" s="231">
        <v>63360</v>
      </c>
    </row>
    <row r="18" spans="1:8" ht="14.25" customHeight="1">
      <c r="B18" s="20">
        <v>3</v>
      </c>
      <c r="C18" s="354" t="s">
        <v>108</v>
      </c>
      <c r="D18" s="322"/>
      <c r="E18" s="355"/>
      <c r="F18" s="20" t="s">
        <v>105</v>
      </c>
      <c r="G18" s="20">
        <v>1</v>
      </c>
      <c r="H18" s="232">
        <v>520890</v>
      </c>
    </row>
    <row r="19" spans="1:8" ht="14.25" customHeight="1">
      <c r="B19" s="233"/>
      <c r="C19" s="234"/>
      <c r="D19" s="228"/>
      <c r="E19" s="235"/>
      <c r="F19" s="233"/>
      <c r="G19" s="233"/>
      <c r="H19" s="233"/>
    </row>
    <row r="20" spans="1:8" ht="14.25" customHeight="1">
      <c r="B20" s="233"/>
      <c r="C20" s="234"/>
      <c r="D20" s="228"/>
      <c r="E20" s="235"/>
      <c r="F20" s="233"/>
      <c r="G20" s="233"/>
      <c r="H20" s="233"/>
    </row>
    <row r="21" spans="1:8" ht="14.25" customHeight="1">
      <c r="B21" s="233"/>
      <c r="C21" s="234"/>
      <c r="D21" s="228"/>
      <c r="E21" s="235"/>
      <c r="F21" s="233"/>
      <c r="G21" s="233"/>
      <c r="H21" s="233"/>
    </row>
    <row r="22" spans="1:8" ht="14.25" customHeight="1">
      <c r="B22" s="233"/>
      <c r="C22" s="234"/>
      <c r="D22" s="228"/>
      <c r="E22" s="235"/>
      <c r="F22" s="233"/>
      <c r="G22" s="233"/>
      <c r="H22" s="233"/>
    </row>
    <row r="23" spans="1:8" ht="14.25" customHeight="1">
      <c r="B23" s="233"/>
      <c r="C23" s="234"/>
      <c r="D23" s="228"/>
      <c r="E23" s="235"/>
      <c r="F23" s="233"/>
      <c r="G23" s="233"/>
      <c r="H23" s="233"/>
    </row>
    <row r="24" spans="1:8" ht="14.25" customHeight="1">
      <c r="B24" s="233"/>
      <c r="C24" s="234"/>
      <c r="D24" s="228"/>
      <c r="E24" s="235"/>
      <c r="F24" s="233"/>
      <c r="G24" s="233"/>
      <c r="H24" s="233"/>
    </row>
    <row r="25" spans="1:8" ht="14.25" customHeight="1">
      <c r="B25" s="236"/>
      <c r="C25" s="237"/>
      <c r="D25" s="238"/>
      <c r="E25" s="239"/>
      <c r="F25" s="236"/>
      <c r="G25" s="236"/>
      <c r="H25" s="236"/>
    </row>
    <row r="26" spans="1:8" ht="4.5" customHeight="1">
      <c r="B26" s="240"/>
      <c r="C26" s="240"/>
      <c r="D26" s="240"/>
      <c r="E26" s="240"/>
      <c r="F26" s="240"/>
      <c r="G26" s="240"/>
      <c r="H26" s="240"/>
    </row>
    <row r="27" spans="1:8" ht="14.25" customHeight="1">
      <c r="A27" s="241"/>
      <c r="B27" s="241"/>
      <c r="C27" s="241" t="s">
        <v>109</v>
      </c>
      <c r="D27" s="241"/>
      <c r="E27" s="241"/>
      <c r="F27" s="356" t="s">
        <v>110</v>
      </c>
      <c r="G27" s="323"/>
      <c r="H27" s="241" t="str">
        <f>'Conf.CERT'!E1</f>
        <v>MADRID</v>
      </c>
    </row>
    <row r="28" spans="1:8" ht="14.25" customHeight="1">
      <c r="A28" s="241"/>
      <c r="B28" s="241"/>
      <c r="C28" s="241" t="s">
        <v>111</v>
      </c>
      <c r="D28" s="357" t="e">
        <f ca="1">DAY('Conf.CERT'!F4) &amp; "/" &amp; MONTH('Conf.CERT'!F4) &amp; "/" &amp; YEAR('Conf.CERT'!F4) &amp; " " &amp; TEXT(NOW(),"hh:mm:ss")</f>
        <v>#VALUE!</v>
      </c>
      <c r="E28" s="323"/>
      <c r="F28" s="241"/>
      <c r="G28" s="241"/>
      <c r="H28" s="241"/>
    </row>
    <row r="29" spans="1:8" ht="14.25" customHeight="1">
      <c r="A29" s="241"/>
      <c r="B29" s="241"/>
      <c r="C29" s="241" t="s">
        <v>112</v>
      </c>
      <c r="D29" s="242" t="e">
        <f ca="1">D28</f>
        <v>#VALUE!</v>
      </c>
      <c r="E29" s="241"/>
      <c r="F29" s="241"/>
      <c r="G29" s="241"/>
      <c r="H29" s="241"/>
    </row>
    <row r="30" spans="1:8" ht="14.25" customHeight="1">
      <c r="A30" s="228"/>
      <c r="B30" s="228"/>
      <c r="C30" s="228"/>
      <c r="D30" s="228"/>
      <c r="E30" s="228"/>
      <c r="F30" s="228"/>
      <c r="G30" s="228"/>
      <c r="H30" s="228"/>
    </row>
    <row r="31" spans="1:8" ht="14.25" customHeight="1">
      <c r="A31" s="228"/>
      <c r="B31" s="228"/>
      <c r="C31" s="356" t="s">
        <v>113</v>
      </c>
      <c r="D31" s="322"/>
      <c r="E31" s="323"/>
      <c r="F31" s="228"/>
      <c r="G31" s="228"/>
      <c r="H31" s="228"/>
    </row>
    <row r="32" spans="1:8" ht="14.25" customHeight="1">
      <c r="A32" s="228"/>
      <c r="B32" s="228"/>
      <c r="C32" s="358" t="s">
        <v>114</v>
      </c>
      <c r="D32" s="322"/>
      <c r="E32" s="322"/>
      <c r="F32" s="322"/>
      <c r="G32" s="322"/>
      <c r="H32" s="323"/>
    </row>
    <row r="33" spans="1:26" ht="14.25" customHeight="1">
      <c r="A33" s="228"/>
      <c r="B33" s="228"/>
      <c r="C33" s="228"/>
      <c r="D33" s="228"/>
      <c r="E33" s="228"/>
      <c r="F33" s="228"/>
      <c r="H33" s="228"/>
    </row>
    <row r="34" spans="1:26" ht="14.25" customHeight="1">
      <c r="A34" s="228"/>
      <c r="B34" s="356" t="s">
        <v>115</v>
      </c>
      <c r="C34" s="322"/>
      <c r="D34" s="322"/>
      <c r="E34" s="323"/>
      <c r="F34" s="228"/>
      <c r="G34" s="241" t="s">
        <v>116</v>
      </c>
      <c r="H34" s="243">
        <f>H15+H17+H18</f>
        <v>18584250</v>
      </c>
    </row>
    <row r="35" spans="1:26" ht="14.25" customHeight="1">
      <c r="A35" s="228"/>
      <c r="B35" s="356" t="s">
        <v>117</v>
      </c>
      <c r="C35" s="322"/>
      <c r="D35" s="322"/>
      <c r="E35" s="323"/>
      <c r="F35" s="228"/>
      <c r="G35" s="241" t="s">
        <v>118</v>
      </c>
      <c r="H35" s="243">
        <f>H34*0.19</f>
        <v>3531007.5</v>
      </c>
    </row>
    <row r="36" spans="1:26" ht="14.25" customHeight="1">
      <c r="A36" s="228"/>
      <c r="B36" s="356" t="s">
        <v>119</v>
      </c>
      <c r="C36" s="322"/>
      <c r="D36" s="322"/>
      <c r="E36" s="323"/>
      <c r="F36" s="228"/>
      <c r="G36" s="244" t="s">
        <v>103</v>
      </c>
      <c r="H36" s="245">
        <f>H34+H35</f>
        <v>22115257.5</v>
      </c>
    </row>
    <row r="37" spans="1:26" ht="14.25" customHeight="1">
      <c r="A37" s="228"/>
      <c r="B37" s="356" t="s">
        <v>120</v>
      </c>
      <c r="C37" s="322"/>
      <c r="D37" s="322"/>
      <c r="E37" s="323"/>
      <c r="F37" s="228"/>
      <c r="G37" s="228"/>
      <c r="H37" s="244" t="s">
        <v>121</v>
      </c>
    </row>
    <row r="38" spans="1:26" ht="14.25" customHeight="1">
      <c r="A38" s="228"/>
      <c r="B38" s="241"/>
      <c r="C38" s="241"/>
      <c r="D38" s="241"/>
      <c r="E38" s="241"/>
      <c r="F38" s="228"/>
      <c r="G38" s="228"/>
      <c r="H38" s="244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4.25" customHeight="1">
      <c r="A39" s="228"/>
      <c r="B39" s="241"/>
      <c r="C39" s="241"/>
      <c r="D39" s="241"/>
      <c r="E39" s="241"/>
      <c r="F39" s="228"/>
      <c r="G39" s="228"/>
      <c r="H39" s="244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4.25" customHeight="1">
      <c r="A40" s="228"/>
      <c r="B40" s="241"/>
      <c r="C40" s="241"/>
      <c r="D40" s="241"/>
      <c r="E40" s="241"/>
      <c r="F40" s="228"/>
      <c r="G40" s="228"/>
      <c r="H40" s="244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4.25" customHeight="1">
      <c r="A41" s="228"/>
      <c r="B41" s="228"/>
      <c r="C41" s="238"/>
      <c r="D41" s="238"/>
      <c r="E41" s="228"/>
      <c r="F41" s="238"/>
      <c r="G41" s="238"/>
      <c r="H41" s="228"/>
    </row>
    <row r="42" spans="1:26" ht="14.25" customHeight="1">
      <c r="A42" s="228"/>
      <c r="B42" s="228"/>
      <c r="C42" s="359" t="s">
        <v>122</v>
      </c>
      <c r="D42" s="360"/>
      <c r="E42" s="228"/>
      <c r="F42" s="359" t="s">
        <v>123</v>
      </c>
      <c r="G42" s="360"/>
      <c r="H42" s="228"/>
    </row>
    <row r="43" spans="1:26" ht="14.25" customHeight="1">
      <c r="A43" s="228"/>
      <c r="B43" s="228"/>
      <c r="C43" s="228"/>
      <c r="D43" s="228"/>
      <c r="E43" s="228"/>
      <c r="F43" s="228"/>
      <c r="G43" s="228"/>
      <c r="H43" s="228"/>
    </row>
    <row r="44" spans="1:26" ht="14.25" customHeight="1">
      <c r="A44" s="228"/>
      <c r="B44" s="228"/>
      <c r="C44" s="356" t="s">
        <v>124</v>
      </c>
      <c r="D44" s="322"/>
      <c r="E44" s="322"/>
      <c r="F44" s="322"/>
      <c r="G44" s="323"/>
      <c r="H44" s="228"/>
    </row>
    <row r="45" spans="1:26" ht="14.25" customHeight="1">
      <c r="A45" s="228"/>
      <c r="B45" s="228"/>
      <c r="C45" s="356" t="s">
        <v>125</v>
      </c>
      <c r="D45" s="322"/>
      <c r="E45" s="322"/>
      <c r="F45" s="322"/>
      <c r="G45" s="323"/>
      <c r="H45" s="228"/>
    </row>
    <row r="46" spans="1:26" ht="14.25" customHeight="1">
      <c r="A46" s="228"/>
      <c r="B46" s="228"/>
      <c r="C46" s="228"/>
      <c r="D46" s="228"/>
      <c r="E46" s="228"/>
      <c r="F46" s="228"/>
      <c r="G46" s="228"/>
      <c r="H46" s="228"/>
    </row>
    <row r="47" spans="1:26" ht="14.25" customHeight="1">
      <c r="A47" s="228"/>
      <c r="B47" s="228"/>
      <c r="C47" s="358" t="s">
        <v>126</v>
      </c>
      <c r="D47" s="322"/>
      <c r="E47" s="322"/>
      <c r="F47" s="322"/>
      <c r="G47" s="323"/>
      <c r="H47" s="228"/>
    </row>
    <row r="48" spans="1:26" ht="14.25" customHeight="1">
      <c r="A48" s="228"/>
      <c r="B48" s="228"/>
      <c r="C48" s="228"/>
      <c r="D48" s="228"/>
      <c r="E48" s="228"/>
      <c r="F48" s="228"/>
      <c r="G48" s="228"/>
      <c r="H48" s="228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8">
    <mergeCell ref="C44:G44"/>
    <mergeCell ref="C45:G45"/>
    <mergeCell ref="C47:G47"/>
    <mergeCell ref="C31:E31"/>
    <mergeCell ref="B34:E34"/>
    <mergeCell ref="B35:E35"/>
    <mergeCell ref="B36:E36"/>
    <mergeCell ref="B37:E37"/>
    <mergeCell ref="C42:D42"/>
    <mergeCell ref="F42:G42"/>
    <mergeCell ref="C17:E17"/>
    <mergeCell ref="C18:E18"/>
    <mergeCell ref="F27:G27"/>
    <mergeCell ref="D28:E28"/>
    <mergeCell ref="C32:H32"/>
    <mergeCell ref="C14:E14"/>
    <mergeCell ref="B15:B16"/>
    <mergeCell ref="F15:F16"/>
    <mergeCell ref="G15:G16"/>
    <mergeCell ref="H15:H16"/>
    <mergeCell ref="C15:E15"/>
    <mergeCell ref="C16:E16"/>
    <mergeCell ref="B10:B11"/>
    <mergeCell ref="C10:E11"/>
    <mergeCell ref="F10:H10"/>
    <mergeCell ref="F11:H11"/>
    <mergeCell ref="F12:H12"/>
    <mergeCell ref="G5:H5"/>
    <mergeCell ref="C5:F5"/>
    <mergeCell ref="C6:F6"/>
    <mergeCell ref="C9:E9"/>
    <mergeCell ref="F9:H9"/>
    <mergeCell ref="C2:F2"/>
    <mergeCell ref="G2:H2"/>
    <mergeCell ref="C3:F3"/>
    <mergeCell ref="G3:H3"/>
    <mergeCell ref="C4:F4"/>
    <mergeCell ref="G4:H4"/>
  </mergeCells>
  <hyperlinks>
    <hyperlink ref="C6" r:id="rId1" xr:uid="{00000000-0004-0000-0100-000000000000}"/>
  </hyperlinks>
  <pageMargins left="0.7" right="0.7" top="0.75" bottom="0.75" header="0" footer="0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37"/>
  <sheetViews>
    <sheetView topLeftCell="A27" zoomScale="160" zoomScaleNormal="160" workbookViewId="0">
      <selection activeCell="A30" sqref="A30:G43"/>
    </sheetView>
  </sheetViews>
  <sheetFormatPr baseColWidth="10" defaultColWidth="14.42578125" defaultRowHeight="15" customHeight="1"/>
  <cols>
    <col min="1" max="3" width="10.7109375" customWidth="1"/>
    <col min="4" max="4" width="13.140625" customWidth="1"/>
    <col min="5" max="5" width="12" bestFit="1" customWidth="1"/>
    <col min="6" max="6" width="10.7109375" customWidth="1"/>
    <col min="7" max="7" width="14.5703125" customWidth="1"/>
  </cols>
  <sheetData>
    <row r="1" spans="1:7"/>
    <row r="2" spans="1:7"/>
    <row r="3" spans="1:7"/>
    <row r="4" spans="1:7"/>
    <row r="5" spans="1:7"/>
    <row r="6" spans="1:7"/>
    <row r="7" spans="1:7"/>
    <row r="8" spans="1:7"/>
    <row r="9" spans="1:7"/>
    <row r="10" spans="1:7"/>
    <row r="11" spans="1:7" ht="15.75" customHeight="1">
      <c r="A11" s="199"/>
      <c r="B11" s="199"/>
      <c r="C11" s="199"/>
      <c r="D11" s="199"/>
      <c r="E11" s="199"/>
      <c r="F11" s="199"/>
      <c r="G11" s="199"/>
    </row>
    <row r="12" spans="1:7" ht="15.75" customHeight="1"/>
    <row r="13" spans="1:7" ht="15.75" customHeight="1"/>
    <row r="14" spans="1:7" ht="15.75" customHeight="1"/>
    <row r="15" spans="1:7" ht="15.75" customHeight="1"/>
    <row r="16" spans="1:7" ht="15.75" customHeight="1"/>
    <row r="17" spans="1:7" ht="15.75" customHeight="1"/>
    <row r="18" spans="1:7" ht="15.75" customHeight="1"/>
    <row r="19" spans="1:7" ht="15.75" customHeight="1">
      <c r="A19" s="199"/>
      <c r="B19" s="199"/>
      <c r="C19" s="199"/>
      <c r="D19" s="199"/>
      <c r="E19" s="199"/>
      <c r="F19" s="199"/>
      <c r="G19" s="199"/>
    </row>
    <row r="20" spans="1:7" ht="15.75" customHeight="1"/>
    <row r="21" spans="1:7" ht="15.75" customHeight="1"/>
    <row r="22" spans="1:7" ht="15.75" customHeight="1"/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>
      <c r="A29" s="13"/>
      <c r="B29" s="13"/>
      <c r="C29" s="13"/>
      <c r="D29" s="13"/>
      <c r="E29" s="13"/>
      <c r="F29" s="13"/>
      <c r="G29" s="13"/>
    </row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pageMargins left="0.7" right="0.7" top="0.75" bottom="0.75" header="0" footer="0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topLeftCell="A4" zoomScale="160" zoomScaleNormal="160" workbookViewId="0">
      <selection activeCell="C14" sqref="C14:G14"/>
    </sheetView>
  </sheetViews>
  <sheetFormatPr baseColWidth="10" defaultColWidth="14.42578125" defaultRowHeight="15" customHeight="1"/>
  <cols>
    <col min="1" max="1" width="13.42578125" customWidth="1"/>
    <col min="2" max="2" width="10.85546875" customWidth="1"/>
    <col min="3" max="3" width="11" customWidth="1"/>
    <col min="4" max="4" width="6.28515625" customWidth="1"/>
    <col min="5" max="5" width="16.5703125" customWidth="1"/>
    <col min="6" max="6" width="11.42578125" customWidth="1"/>
    <col min="7" max="7" width="19.85546875" customWidth="1"/>
  </cols>
  <sheetData>
    <row r="1" spans="1:7">
      <c r="A1" s="21"/>
      <c r="B1" s="21"/>
      <c r="C1" s="21"/>
      <c r="D1" s="21"/>
      <c r="E1" s="21"/>
      <c r="F1" s="21"/>
      <c r="G1" s="22"/>
    </row>
    <row r="2" spans="1:7">
      <c r="A2" s="444" t="s">
        <v>146</v>
      </c>
      <c r="B2" s="272"/>
      <c r="C2" s="272"/>
      <c r="D2" s="272"/>
      <c r="E2" s="273"/>
      <c r="F2" s="21"/>
      <c r="G2" s="22"/>
    </row>
    <row r="3" spans="1:7">
      <c r="A3" s="21"/>
      <c r="B3" s="21"/>
      <c r="C3" s="21"/>
      <c r="D3" s="21"/>
      <c r="E3" s="21"/>
      <c r="F3" s="21"/>
      <c r="G3" s="22"/>
    </row>
    <row r="4" spans="1:7">
      <c r="A4" s="445" t="s">
        <v>147</v>
      </c>
      <c r="B4" s="272"/>
      <c r="C4" s="273"/>
      <c r="D4" s="21"/>
      <c r="E4" s="21"/>
      <c r="F4" s="21"/>
      <c r="G4" s="22"/>
    </row>
    <row r="5" spans="1:7">
      <c r="A5" s="23"/>
      <c r="B5" s="23"/>
      <c r="C5" s="23"/>
      <c r="D5" s="23"/>
      <c r="E5" s="23"/>
      <c r="F5" s="23"/>
      <c r="G5" s="24"/>
    </row>
    <row r="6" spans="1:7">
      <c r="A6" s="446" t="s">
        <v>148</v>
      </c>
      <c r="B6" s="447"/>
      <c r="C6" s="447"/>
      <c r="D6" s="447"/>
      <c r="E6" s="447"/>
      <c r="F6" s="447"/>
      <c r="G6" s="448"/>
    </row>
    <row r="7" spans="1:7">
      <c r="A7" s="450" t="s">
        <v>149</v>
      </c>
      <c r="B7" s="423"/>
      <c r="C7" s="449" t="s">
        <v>692</v>
      </c>
      <c r="D7" s="421"/>
      <c r="E7" s="450" t="s">
        <v>150</v>
      </c>
      <c r="F7" s="423"/>
      <c r="G7" s="25">
        <f>('Conf.CERT'!D5-'Conf.CERT'!B5)+1</f>
        <v>13</v>
      </c>
    </row>
    <row r="8" spans="1:7">
      <c r="A8" s="26" t="s">
        <v>151</v>
      </c>
      <c r="B8" s="27"/>
      <c r="C8" s="451">
        <f>'Conf.CERT'!B5</f>
        <v>46127</v>
      </c>
      <c r="D8" s="452"/>
      <c r="E8" s="26" t="s">
        <v>152</v>
      </c>
      <c r="F8" s="27"/>
      <c r="G8" s="454">
        <f>'Conf.CERT'!D5</f>
        <v>46139</v>
      </c>
    </row>
    <row r="9" spans="1:7">
      <c r="A9" s="28" t="s">
        <v>153</v>
      </c>
      <c r="B9" s="29"/>
      <c r="C9" s="441"/>
      <c r="D9" s="453"/>
      <c r="E9" s="28" t="s">
        <v>153</v>
      </c>
      <c r="F9" s="29"/>
      <c r="G9" s="455"/>
    </row>
    <row r="10" spans="1:7">
      <c r="A10" s="456" t="s">
        <v>154</v>
      </c>
      <c r="B10" s="457"/>
      <c r="C10" s="458" t="s">
        <v>155</v>
      </c>
      <c r="D10" s="438"/>
      <c r="E10" s="456" t="s">
        <v>156</v>
      </c>
      <c r="F10" s="457"/>
      <c r="G10" s="459" t="str">
        <f>'Conf.CERT'!F4</f>
        <v>PONER MANUAL</v>
      </c>
    </row>
    <row r="11" spans="1:7">
      <c r="A11" s="441"/>
      <c r="B11" s="443"/>
      <c r="C11" s="441"/>
      <c r="D11" s="443"/>
      <c r="E11" s="441"/>
      <c r="F11" s="443"/>
      <c r="G11" s="460"/>
    </row>
    <row r="12" spans="1:7">
      <c r="A12" s="467" t="s">
        <v>157</v>
      </c>
      <c r="B12" s="421"/>
      <c r="C12" s="461" t="s">
        <v>158</v>
      </c>
      <c r="D12" s="462"/>
      <c r="E12" s="462"/>
      <c r="F12" s="462"/>
      <c r="G12" s="463"/>
    </row>
    <row r="13" spans="1:7">
      <c r="A13" s="429" t="s">
        <v>159</v>
      </c>
      <c r="B13" s="447"/>
      <c r="C13" s="447"/>
      <c r="D13" s="447"/>
      <c r="E13" s="447"/>
      <c r="F13" s="447"/>
      <c r="G13" s="448"/>
    </row>
    <row r="14" spans="1:7">
      <c r="A14" s="468" t="s">
        <v>160</v>
      </c>
      <c r="B14" s="423"/>
      <c r="C14" s="464" t="str">
        <f>'Conf.CERT'!A36 &amp; " " &amp; 'Conf.CERT'!C36</f>
        <v>. .</v>
      </c>
      <c r="D14" s="419"/>
      <c r="E14" s="419"/>
      <c r="F14" s="419"/>
      <c r="G14" s="440"/>
    </row>
    <row r="15" spans="1:7">
      <c r="A15" s="465" t="s">
        <v>161</v>
      </c>
      <c r="B15" s="457"/>
      <c r="C15" s="469" t="str">
        <f>'Conf.CERT'!F16</f>
        <v>Nombre de Asesor</v>
      </c>
      <c r="D15" s="457"/>
      <c r="E15" s="465" t="s">
        <v>162</v>
      </c>
      <c r="F15" s="457"/>
      <c r="G15" s="470" t="str">
        <f>"(+57) " &amp; 'Conf.CERT'!F17</f>
        <v>(+57) Telefono que está</v>
      </c>
    </row>
    <row r="16" spans="1:7">
      <c r="A16" s="466"/>
      <c r="B16" s="443"/>
      <c r="C16" s="441"/>
      <c r="D16" s="443"/>
      <c r="E16" s="466"/>
      <c r="F16" s="443"/>
      <c r="G16" s="460"/>
    </row>
    <row r="17" spans="1:7">
      <c r="A17" s="465" t="s">
        <v>10</v>
      </c>
      <c r="B17" s="457"/>
      <c r="C17" s="464" t="s">
        <v>163</v>
      </c>
      <c r="D17" s="419"/>
      <c r="E17" s="465" t="s">
        <v>164</v>
      </c>
      <c r="F17" s="457"/>
      <c r="G17" s="253" t="s">
        <v>165</v>
      </c>
    </row>
    <row r="18" spans="1:7">
      <c r="A18" s="466"/>
      <c r="B18" s="443"/>
      <c r="C18" s="439"/>
      <c r="D18" s="419"/>
      <c r="E18" s="466"/>
      <c r="F18" s="443"/>
      <c r="G18" s="254" t="s">
        <v>166</v>
      </c>
    </row>
    <row r="19" spans="1:7">
      <c r="A19" s="471" t="s">
        <v>167</v>
      </c>
      <c r="B19" s="457"/>
      <c r="C19" s="472" t="s">
        <v>168</v>
      </c>
      <c r="D19" s="473"/>
      <c r="E19" s="465" t="s">
        <v>169</v>
      </c>
      <c r="F19" s="457"/>
      <c r="G19" s="476" t="s">
        <v>170</v>
      </c>
    </row>
    <row r="20" spans="1:7">
      <c r="A20" s="466"/>
      <c r="B20" s="443"/>
      <c r="C20" s="441"/>
      <c r="D20" s="442"/>
      <c r="E20" s="474"/>
      <c r="F20" s="475"/>
      <c r="G20" s="460"/>
    </row>
    <row r="21" spans="1:7" ht="15.75" customHeight="1">
      <c r="A21" s="477" t="s">
        <v>171</v>
      </c>
      <c r="B21" s="457"/>
      <c r="C21" s="472" t="s">
        <v>172</v>
      </c>
      <c r="D21" s="473"/>
      <c r="E21" s="465" t="s">
        <v>173</v>
      </c>
      <c r="F21" s="457"/>
      <c r="G21" s="481" t="str">
        <f>'Conf.CERT'!B16</f>
        <v>n/a</v>
      </c>
    </row>
    <row r="22" spans="1:7" ht="15.75" customHeight="1">
      <c r="A22" s="478"/>
      <c r="B22" s="479"/>
      <c r="C22" s="478"/>
      <c r="D22" s="480"/>
      <c r="E22" s="483"/>
      <c r="F22" s="479"/>
      <c r="G22" s="482"/>
    </row>
    <row r="23" spans="1:7" ht="15.75" customHeight="1">
      <c r="A23" s="484" t="s">
        <v>174</v>
      </c>
      <c r="B23" s="485"/>
      <c r="C23" s="485"/>
      <c r="D23" s="485"/>
      <c r="E23" s="485"/>
      <c r="F23" s="485"/>
      <c r="G23" s="486"/>
    </row>
    <row r="24" spans="1:7" ht="15.75" customHeight="1">
      <c r="A24" s="487" t="s">
        <v>175</v>
      </c>
      <c r="B24" s="489" t="s">
        <v>176</v>
      </c>
      <c r="C24" s="490"/>
      <c r="D24" s="491"/>
      <c r="E24" s="495" t="s">
        <v>177</v>
      </c>
      <c r="F24" s="495" t="s">
        <v>178</v>
      </c>
      <c r="G24" s="495" t="s">
        <v>179</v>
      </c>
    </row>
    <row r="25" spans="1:7" ht="15.75" customHeight="1">
      <c r="A25" s="488"/>
      <c r="B25" s="492"/>
      <c r="C25" s="493"/>
      <c r="D25" s="494"/>
      <c r="E25" s="405"/>
      <c r="F25" s="405"/>
      <c r="G25" s="405"/>
    </row>
    <row r="26" spans="1:7" ht="15.75" customHeight="1">
      <c r="A26" s="32" t="str">
        <f>'Conf.CERT'!F36</f>
        <v>.</v>
      </c>
      <c r="B26" s="410" t="str">
        <f>'Conf.CERT'!A36 &amp; " " &amp; 'Conf.CERT'!C36</f>
        <v>. .</v>
      </c>
      <c r="C26" s="496"/>
      <c r="D26" s="497"/>
      <c r="E26" s="255">
        <f>'Conf.CERT'!G36</f>
        <v>0</v>
      </c>
      <c r="F26" s="256">
        <f t="shared" ref="F26:F29" ca="1" si="0">DATEDIF(E26,TODAY(),"Y")</f>
        <v>126</v>
      </c>
      <c r="G26" s="256" t="s">
        <v>180</v>
      </c>
    </row>
    <row r="27" spans="1:7" ht="15.75" customHeight="1">
      <c r="A27" s="32">
        <f>'Conf.CERT'!F37</f>
        <v>0</v>
      </c>
      <c r="B27" s="410" t="str">
        <f>'Conf.CERT'!A37 &amp; " " &amp; 'Conf.CERT'!C37</f>
        <v xml:space="preserve"> </v>
      </c>
      <c r="C27" s="498"/>
      <c r="D27" s="499"/>
      <c r="E27" s="255">
        <f>'Conf.CERT'!G37</f>
        <v>0</v>
      </c>
      <c r="F27" s="256">
        <f t="shared" ca="1" si="0"/>
        <v>126</v>
      </c>
      <c r="G27" s="256" t="s">
        <v>180</v>
      </c>
    </row>
    <row r="28" spans="1:7" ht="15.75" customHeight="1">
      <c r="A28" s="32">
        <f>'Conf.CERT'!F38</f>
        <v>0</v>
      </c>
      <c r="B28" s="410" t="str">
        <f>'Conf.CERT'!A38 &amp; " " &amp; 'Conf.CERT'!C38</f>
        <v xml:space="preserve"> </v>
      </c>
      <c r="C28" s="498"/>
      <c r="D28" s="499"/>
      <c r="E28" s="255">
        <f>'Conf.CERT'!G38</f>
        <v>0</v>
      </c>
      <c r="F28" s="256">
        <f t="shared" ca="1" si="0"/>
        <v>126</v>
      </c>
      <c r="G28" s="256" t="s">
        <v>180</v>
      </c>
    </row>
    <row r="29" spans="1:7" ht="15.75" customHeight="1">
      <c r="A29" s="207">
        <f>'Conf.CERT'!F39</f>
        <v>0</v>
      </c>
      <c r="B29" s="500" t="str">
        <f>'Conf.CERT'!A39 &amp; " " &amp; 'Conf.CERT'!C39</f>
        <v xml:space="preserve"> </v>
      </c>
      <c r="C29" s="501"/>
      <c r="D29" s="502"/>
      <c r="E29" s="257">
        <f>'Conf.CERT'!G39</f>
        <v>0</v>
      </c>
      <c r="F29" s="258">
        <f t="shared" ca="1" si="0"/>
        <v>126</v>
      </c>
      <c r="G29" s="258" t="s">
        <v>180</v>
      </c>
    </row>
    <row r="30" spans="1:7" ht="15.75" customHeight="1">
      <c r="A30" s="504" t="s">
        <v>181</v>
      </c>
      <c r="B30" s="505"/>
      <c r="C30" s="505"/>
      <c r="D30" s="505"/>
      <c r="E30" s="505"/>
      <c r="F30" s="505"/>
      <c r="G30" s="506"/>
    </row>
    <row r="31" spans="1:7" ht="18.75" customHeight="1">
      <c r="A31" s="503" t="s">
        <v>182</v>
      </c>
      <c r="B31" s="402"/>
      <c r="C31" s="402"/>
      <c r="D31" s="402"/>
      <c r="E31" s="494"/>
      <c r="F31" s="251" t="s">
        <v>183</v>
      </c>
      <c r="G31" s="251" t="s">
        <v>184</v>
      </c>
    </row>
    <row r="32" spans="1:7" ht="15.75" customHeight="1">
      <c r="A32" s="401" t="s">
        <v>185</v>
      </c>
      <c r="B32" s="402"/>
      <c r="C32" s="402"/>
      <c r="D32" s="402"/>
      <c r="E32" s="403"/>
      <c r="F32" s="30" t="s">
        <v>186</v>
      </c>
      <c r="G32" s="31">
        <v>60000</v>
      </c>
    </row>
    <row r="33" spans="1:7" ht="15.75" customHeight="1">
      <c r="A33" s="407" t="s">
        <v>187</v>
      </c>
      <c r="B33" s="408"/>
      <c r="C33" s="408"/>
      <c r="D33" s="408"/>
      <c r="E33" s="409"/>
      <c r="F33" s="404" t="s">
        <v>186</v>
      </c>
      <c r="G33" s="406">
        <v>60000</v>
      </c>
    </row>
    <row r="34" spans="1:7" ht="15.75" customHeight="1">
      <c r="A34" s="401" t="s">
        <v>188</v>
      </c>
      <c r="B34" s="402"/>
      <c r="C34" s="402"/>
      <c r="D34" s="402"/>
      <c r="E34" s="403"/>
      <c r="F34" s="405"/>
      <c r="G34" s="405"/>
    </row>
    <row r="35" spans="1:7" ht="15.75" customHeight="1">
      <c r="A35" s="407" t="s">
        <v>189</v>
      </c>
      <c r="B35" s="408"/>
      <c r="C35" s="408"/>
      <c r="D35" s="408"/>
      <c r="E35" s="409"/>
      <c r="F35" s="404" t="s">
        <v>186</v>
      </c>
      <c r="G35" s="406">
        <v>40000</v>
      </c>
    </row>
    <row r="36" spans="1:7" ht="15.75" customHeight="1">
      <c r="A36" s="401" t="s">
        <v>190</v>
      </c>
      <c r="B36" s="402"/>
      <c r="C36" s="402"/>
      <c r="D36" s="402"/>
      <c r="E36" s="403"/>
      <c r="F36" s="405"/>
      <c r="G36" s="405"/>
    </row>
    <row r="37" spans="1:7" ht="15.75" customHeight="1">
      <c r="A37" s="407" t="s">
        <v>191</v>
      </c>
      <c r="B37" s="408"/>
      <c r="C37" s="408"/>
      <c r="D37" s="408"/>
      <c r="E37" s="409"/>
      <c r="F37" s="404" t="s">
        <v>186</v>
      </c>
      <c r="G37" s="406">
        <v>35000</v>
      </c>
    </row>
    <row r="38" spans="1:7" ht="15.75" customHeight="1">
      <c r="A38" s="401" t="s">
        <v>192</v>
      </c>
      <c r="B38" s="402"/>
      <c r="C38" s="402"/>
      <c r="D38" s="402"/>
      <c r="E38" s="403"/>
      <c r="F38" s="405"/>
      <c r="G38" s="405"/>
    </row>
    <row r="39" spans="1:7" ht="15.75" customHeight="1">
      <c r="A39" s="407" t="s">
        <v>193</v>
      </c>
      <c r="B39" s="408"/>
      <c r="C39" s="408"/>
      <c r="D39" s="408"/>
      <c r="E39" s="409"/>
      <c r="F39" s="404" t="s">
        <v>186</v>
      </c>
      <c r="G39" s="406">
        <v>30000</v>
      </c>
    </row>
    <row r="40" spans="1:7" ht="15.75" customHeight="1">
      <c r="A40" s="401" t="s">
        <v>194</v>
      </c>
      <c r="B40" s="402"/>
      <c r="C40" s="402"/>
      <c r="D40" s="402"/>
      <c r="E40" s="403"/>
      <c r="F40" s="405"/>
      <c r="G40" s="405"/>
    </row>
    <row r="41" spans="1:7" ht="15.75" customHeight="1">
      <c r="A41" s="407" t="s">
        <v>195</v>
      </c>
      <c r="B41" s="408"/>
      <c r="C41" s="408"/>
      <c r="D41" s="408"/>
      <c r="E41" s="409"/>
      <c r="F41" s="404" t="s">
        <v>186</v>
      </c>
      <c r="G41" s="406">
        <v>60000</v>
      </c>
    </row>
    <row r="42" spans="1:7" ht="15.75" customHeight="1">
      <c r="A42" s="401" t="s">
        <v>196</v>
      </c>
      <c r="B42" s="402"/>
      <c r="C42" s="402"/>
      <c r="D42" s="402"/>
      <c r="E42" s="403"/>
      <c r="F42" s="405"/>
      <c r="G42" s="405"/>
    </row>
    <row r="43" spans="1:7" ht="15.75" customHeight="1">
      <c r="A43" s="401" t="s">
        <v>197</v>
      </c>
      <c r="B43" s="402"/>
      <c r="C43" s="402"/>
      <c r="D43" s="402"/>
      <c r="E43" s="403"/>
      <c r="F43" s="30" t="s">
        <v>186</v>
      </c>
      <c r="G43" s="32">
        <v>35000</v>
      </c>
    </row>
    <row r="44" spans="1:7" ht="15.75" customHeight="1">
      <c r="A44" s="401" t="s">
        <v>198</v>
      </c>
      <c r="B44" s="402"/>
      <c r="C44" s="402"/>
      <c r="D44" s="402"/>
      <c r="E44" s="403"/>
      <c r="F44" s="30" t="s">
        <v>186</v>
      </c>
      <c r="G44" s="33">
        <v>2000</v>
      </c>
    </row>
    <row r="45" spans="1:7" ht="15.75" customHeight="1">
      <c r="A45" s="401" t="s">
        <v>199</v>
      </c>
      <c r="B45" s="402"/>
      <c r="C45" s="402"/>
      <c r="D45" s="402"/>
      <c r="E45" s="403"/>
      <c r="F45" s="30" t="s">
        <v>186</v>
      </c>
      <c r="G45" s="33">
        <v>60000</v>
      </c>
    </row>
    <row r="46" spans="1:7" ht="15.75" customHeight="1">
      <c r="A46" s="401" t="s">
        <v>200</v>
      </c>
      <c r="B46" s="402"/>
      <c r="C46" s="402"/>
      <c r="D46" s="402"/>
      <c r="E46" s="403"/>
      <c r="F46" s="30" t="s">
        <v>186</v>
      </c>
      <c r="G46" s="32">
        <v>100</v>
      </c>
    </row>
    <row r="47" spans="1:7" ht="15.75" customHeight="1">
      <c r="A47" s="401" t="s">
        <v>201</v>
      </c>
      <c r="B47" s="402"/>
      <c r="C47" s="402"/>
      <c r="D47" s="402"/>
      <c r="E47" s="403"/>
      <c r="F47" s="30" t="s">
        <v>186</v>
      </c>
      <c r="G47" s="32">
        <v>2000</v>
      </c>
    </row>
    <row r="48" spans="1:7" ht="15.75" customHeight="1">
      <c r="A48" s="401" t="s">
        <v>202</v>
      </c>
      <c r="B48" s="402"/>
      <c r="C48" s="402"/>
      <c r="D48" s="402"/>
      <c r="E48" s="403"/>
      <c r="F48" s="30" t="s">
        <v>186</v>
      </c>
      <c r="G48" s="32">
        <v>800</v>
      </c>
    </row>
    <row r="49" spans="1:7" ht="15.75" customHeight="1">
      <c r="A49" s="401" t="s">
        <v>203</v>
      </c>
      <c r="B49" s="402"/>
      <c r="C49" s="402"/>
      <c r="D49" s="402"/>
      <c r="E49" s="403"/>
      <c r="F49" s="30" t="s">
        <v>186</v>
      </c>
      <c r="G49" s="33">
        <v>800</v>
      </c>
    </row>
    <row r="50" spans="1:7" ht="15.75" customHeight="1">
      <c r="A50" s="401" t="s">
        <v>204</v>
      </c>
      <c r="B50" s="402"/>
      <c r="C50" s="402"/>
      <c r="D50" s="402"/>
      <c r="E50" s="403"/>
      <c r="F50" s="30" t="s">
        <v>186</v>
      </c>
      <c r="G50" s="33">
        <v>200</v>
      </c>
    </row>
    <row r="51" spans="1:7" ht="15.75" customHeight="1">
      <c r="A51" s="410" t="s">
        <v>205</v>
      </c>
      <c r="B51" s="411"/>
      <c r="C51" s="411"/>
      <c r="D51" s="411"/>
      <c r="E51" s="412"/>
      <c r="F51" s="34" t="s">
        <v>186</v>
      </c>
      <c r="G51" s="32">
        <v>2000</v>
      </c>
    </row>
    <row r="52" spans="1:7" ht="15.75" customHeight="1">
      <c r="A52" s="407" t="s">
        <v>206</v>
      </c>
      <c r="B52" s="408"/>
      <c r="C52" s="408"/>
      <c r="D52" s="408"/>
      <c r="E52" s="409"/>
      <c r="F52" s="404" t="s">
        <v>186</v>
      </c>
      <c r="G52" s="406">
        <v>60000</v>
      </c>
    </row>
    <row r="53" spans="1:7" ht="15.75" customHeight="1">
      <c r="A53" s="401" t="s">
        <v>207</v>
      </c>
      <c r="B53" s="402"/>
      <c r="C53" s="402"/>
      <c r="D53" s="402"/>
      <c r="E53" s="403"/>
      <c r="F53" s="405"/>
      <c r="G53" s="405"/>
    </row>
    <row r="54" spans="1:7" ht="15.75" customHeight="1">
      <c r="A54" s="410" t="s">
        <v>208</v>
      </c>
      <c r="B54" s="411"/>
      <c r="C54" s="411"/>
      <c r="D54" s="411"/>
      <c r="E54" s="412"/>
      <c r="F54" s="34" t="s">
        <v>186</v>
      </c>
      <c r="G54" s="32">
        <v>1500</v>
      </c>
    </row>
    <row r="55" spans="1:7" ht="15.75" customHeight="1">
      <c r="A55" s="410" t="s">
        <v>209</v>
      </c>
      <c r="B55" s="411"/>
      <c r="C55" s="411"/>
      <c r="D55" s="411"/>
      <c r="E55" s="412"/>
      <c r="F55" s="34"/>
      <c r="G55" s="32" t="s">
        <v>210</v>
      </c>
    </row>
    <row r="56" spans="1:7" ht="15.75" customHeight="1">
      <c r="A56" s="410" t="s">
        <v>211</v>
      </c>
      <c r="B56" s="411"/>
      <c r="C56" s="411"/>
      <c r="D56" s="411"/>
      <c r="E56" s="412"/>
      <c r="F56" s="35"/>
      <c r="G56" s="32" t="s">
        <v>210</v>
      </c>
    </row>
    <row r="57" spans="1:7" ht="15.75" customHeight="1">
      <c r="A57" s="410" t="s">
        <v>212</v>
      </c>
      <c r="B57" s="411"/>
      <c r="C57" s="411"/>
      <c r="D57" s="411"/>
      <c r="E57" s="412"/>
      <c r="F57" s="35"/>
      <c r="G57" s="32" t="s">
        <v>210</v>
      </c>
    </row>
    <row r="58" spans="1:7" ht="15.75" customHeight="1">
      <c r="A58" s="410" t="s">
        <v>213</v>
      </c>
      <c r="B58" s="411"/>
      <c r="C58" s="411"/>
      <c r="D58" s="411"/>
      <c r="E58" s="412"/>
      <c r="F58" s="21"/>
      <c r="G58" s="32" t="s">
        <v>210</v>
      </c>
    </row>
    <row r="59" spans="1:7" ht="15.75" customHeight="1">
      <c r="A59" s="410" t="s">
        <v>214</v>
      </c>
      <c r="B59" s="411"/>
      <c r="C59" s="411"/>
      <c r="D59" s="411"/>
      <c r="E59" s="412"/>
      <c r="F59" s="36" t="s">
        <v>186</v>
      </c>
      <c r="G59" s="32">
        <v>500</v>
      </c>
    </row>
    <row r="60" spans="1:7" ht="15.75" customHeight="1">
      <c r="A60" s="410" t="s">
        <v>215</v>
      </c>
      <c r="B60" s="411"/>
      <c r="C60" s="411"/>
      <c r="D60" s="411"/>
      <c r="E60" s="412"/>
      <c r="F60" s="36" t="s">
        <v>186</v>
      </c>
      <c r="G60" s="32">
        <v>100</v>
      </c>
    </row>
    <row r="61" spans="1:7" ht="15.75" customHeight="1">
      <c r="A61" s="410" t="s">
        <v>216</v>
      </c>
      <c r="B61" s="411"/>
      <c r="C61" s="411"/>
      <c r="D61" s="411"/>
      <c r="E61" s="412"/>
      <c r="F61" s="36" t="s">
        <v>186</v>
      </c>
      <c r="G61" s="32">
        <v>200</v>
      </c>
    </row>
    <row r="62" spans="1:7" ht="15.75" customHeight="1">
      <c r="A62" s="410" t="s">
        <v>217</v>
      </c>
      <c r="B62" s="411"/>
      <c r="C62" s="411"/>
      <c r="D62" s="411"/>
      <c r="E62" s="412"/>
      <c r="F62" s="36"/>
      <c r="G62" s="32" t="s">
        <v>210</v>
      </c>
    </row>
    <row r="63" spans="1:7" ht="15.75" customHeight="1">
      <c r="A63" s="413"/>
      <c r="B63" s="272"/>
      <c r="C63" s="272"/>
      <c r="D63" s="272"/>
      <c r="E63" s="272"/>
      <c r="F63" s="272"/>
      <c r="G63" s="273"/>
    </row>
    <row r="64" spans="1:7" ht="14.25" customHeight="1">
      <c r="A64" s="414" t="s">
        <v>218</v>
      </c>
      <c r="B64" s="415"/>
      <c r="C64" s="415"/>
      <c r="D64" s="415"/>
      <c r="E64" s="415"/>
      <c r="F64" s="415"/>
      <c r="G64" s="416"/>
    </row>
    <row r="65" spans="1:7" ht="14.25" customHeight="1">
      <c r="A65" s="414" t="s">
        <v>219</v>
      </c>
      <c r="B65" s="415"/>
      <c r="C65" s="415"/>
      <c r="D65" s="415"/>
      <c r="E65" s="415"/>
      <c r="F65" s="415"/>
      <c r="G65" s="416"/>
    </row>
    <row r="66" spans="1:7" ht="14.25" customHeight="1">
      <c r="A66" s="414" t="s">
        <v>220</v>
      </c>
      <c r="B66" s="415"/>
      <c r="C66" s="415"/>
      <c r="D66" s="415"/>
      <c r="E66" s="415"/>
      <c r="F66" s="415"/>
      <c r="G66" s="416"/>
    </row>
    <row r="67" spans="1:7" ht="14.25" customHeight="1">
      <c r="A67" s="417" t="s">
        <v>221</v>
      </c>
      <c r="B67" s="415"/>
      <c r="C67" s="415"/>
      <c r="D67" s="415"/>
      <c r="E67" s="415"/>
      <c r="F67" s="415"/>
      <c r="G67" s="416"/>
    </row>
    <row r="68" spans="1:7" ht="14.25" customHeight="1">
      <c r="A68" s="417" t="s">
        <v>222</v>
      </c>
      <c r="B68" s="415"/>
      <c r="C68" s="415"/>
      <c r="D68" s="415"/>
      <c r="E68" s="415"/>
      <c r="F68" s="415"/>
      <c r="G68" s="416"/>
    </row>
    <row r="69" spans="1:7" ht="14.25" customHeight="1">
      <c r="A69" s="414" t="s">
        <v>223</v>
      </c>
      <c r="B69" s="415"/>
      <c r="C69" s="415"/>
      <c r="D69" s="415"/>
      <c r="E69" s="415"/>
      <c r="F69" s="415"/>
      <c r="G69" s="416"/>
    </row>
    <row r="70" spans="1:7" ht="14.25" customHeight="1">
      <c r="A70" s="414" t="s">
        <v>224</v>
      </c>
      <c r="B70" s="415"/>
      <c r="C70" s="415"/>
      <c r="D70" s="415"/>
      <c r="E70" s="415"/>
      <c r="F70" s="415"/>
      <c r="G70" s="416"/>
    </row>
    <row r="71" spans="1:7" ht="14.25" customHeight="1">
      <c r="A71" s="414" t="s">
        <v>225</v>
      </c>
      <c r="B71" s="415"/>
      <c r="C71" s="415"/>
      <c r="D71" s="415"/>
      <c r="E71" s="415"/>
      <c r="F71" s="415"/>
      <c r="G71" s="416"/>
    </row>
    <row r="72" spans="1:7" ht="14.25" customHeight="1">
      <c r="A72" s="414" t="s">
        <v>226</v>
      </c>
      <c r="B72" s="415"/>
      <c r="C72" s="415"/>
      <c r="D72" s="415"/>
      <c r="E72" s="415"/>
      <c r="F72" s="415"/>
      <c r="G72" s="416"/>
    </row>
    <row r="73" spans="1:7" ht="14.25" customHeight="1">
      <c r="A73" s="417" t="s">
        <v>227</v>
      </c>
      <c r="B73" s="415"/>
      <c r="C73" s="415"/>
      <c r="D73" s="415"/>
      <c r="E73" s="415"/>
      <c r="F73" s="415"/>
      <c r="G73" s="416"/>
    </row>
    <row r="74" spans="1:7" ht="14.25" customHeight="1">
      <c r="A74" s="414" t="s">
        <v>228</v>
      </c>
      <c r="B74" s="415"/>
      <c r="C74" s="415"/>
      <c r="D74" s="415"/>
      <c r="E74" s="415"/>
      <c r="F74" s="415"/>
      <c r="G74" s="416"/>
    </row>
    <row r="75" spans="1:7" ht="14.25" customHeight="1">
      <c r="A75" s="418" t="s">
        <v>229</v>
      </c>
      <c r="B75" s="419"/>
      <c r="C75" s="419"/>
      <c r="D75" s="419"/>
      <c r="E75" s="419"/>
      <c r="F75" s="419"/>
      <c r="G75" s="419"/>
    </row>
    <row r="76" spans="1:7" ht="14.25" customHeight="1">
      <c r="A76" s="414" t="s">
        <v>230</v>
      </c>
      <c r="B76" s="415"/>
      <c r="C76" s="415"/>
      <c r="D76" s="415"/>
      <c r="E76" s="415"/>
      <c r="F76" s="415"/>
      <c r="G76" s="416"/>
    </row>
    <row r="77" spans="1:7" ht="14.25" customHeight="1">
      <c r="A77" s="417" t="s">
        <v>231</v>
      </c>
      <c r="B77" s="415"/>
      <c r="C77" s="415"/>
      <c r="D77" s="415"/>
      <c r="E77" s="415"/>
      <c r="F77" s="415"/>
      <c r="G77" s="416"/>
    </row>
    <row r="78" spans="1:7" ht="14.25" customHeight="1">
      <c r="A78" s="418" t="s">
        <v>232</v>
      </c>
      <c r="B78" s="419"/>
      <c r="C78" s="419"/>
      <c r="D78" s="419"/>
      <c r="E78" s="419"/>
      <c r="F78" s="419"/>
      <c r="G78" s="419"/>
    </row>
    <row r="79" spans="1:7" ht="14.25" customHeight="1">
      <c r="A79" s="417" t="s">
        <v>233</v>
      </c>
      <c r="B79" s="415"/>
      <c r="C79" s="415"/>
      <c r="D79" s="415"/>
      <c r="E79" s="415"/>
      <c r="F79" s="415"/>
      <c r="G79" s="416"/>
    </row>
    <row r="80" spans="1:7" ht="15.75" customHeight="1">
      <c r="A80" s="426"/>
      <c r="B80" s="427"/>
      <c r="C80" s="427"/>
      <c r="D80" s="427"/>
      <c r="E80" s="427"/>
      <c r="F80" s="427"/>
      <c r="G80" s="428"/>
    </row>
    <row r="81" spans="1:7" ht="15.75" customHeight="1">
      <c r="A81" s="429" t="s">
        <v>234</v>
      </c>
      <c r="B81" s="430"/>
      <c r="C81" s="430"/>
      <c r="D81" s="430"/>
      <c r="E81" s="430"/>
      <c r="F81" s="430"/>
      <c r="G81" s="431"/>
    </row>
    <row r="82" spans="1:7" ht="14.25" customHeight="1">
      <c r="A82" s="432" t="s">
        <v>235</v>
      </c>
      <c r="B82" s="433"/>
      <c r="C82" s="433"/>
      <c r="D82" s="434"/>
      <c r="E82" s="435" t="s">
        <v>160</v>
      </c>
      <c r="F82" s="433"/>
      <c r="G82" s="434"/>
    </row>
    <row r="83" spans="1:7" ht="14.25" customHeight="1">
      <c r="A83" s="420" t="s">
        <v>236</v>
      </c>
      <c r="B83" s="415"/>
      <c r="C83" s="415"/>
      <c r="D83" s="421"/>
      <c r="E83" s="436" t="str">
        <f>B26</f>
        <v>. .</v>
      </c>
      <c r="F83" s="437"/>
      <c r="G83" s="438"/>
    </row>
    <row r="84" spans="1:7" ht="14.25" customHeight="1">
      <c r="A84" s="420" t="s">
        <v>237</v>
      </c>
      <c r="B84" s="415"/>
      <c r="C84" s="415"/>
      <c r="D84" s="421"/>
      <c r="E84" s="439"/>
      <c r="F84" s="419"/>
      <c r="G84" s="440"/>
    </row>
    <row r="85" spans="1:7" ht="14.25" customHeight="1">
      <c r="A85" s="420" t="s">
        <v>238</v>
      </c>
      <c r="B85" s="415"/>
      <c r="C85" s="415"/>
      <c r="D85" s="421"/>
      <c r="E85" s="439"/>
      <c r="F85" s="419"/>
      <c r="G85" s="440"/>
    </row>
    <row r="86" spans="1:7" ht="14.25" customHeight="1">
      <c r="A86" s="401" t="s">
        <v>239</v>
      </c>
      <c r="B86" s="422"/>
      <c r="C86" s="422"/>
      <c r="D86" s="423"/>
      <c r="E86" s="441"/>
      <c r="F86" s="442"/>
      <c r="G86" s="443"/>
    </row>
    <row r="87" spans="1:7" ht="15.75" customHeight="1">
      <c r="A87" s="37"/>
      <c r="B87" s="37"/>
      <c r="C87" s="37"/>
      <c r="D87" s="37"/>
      <c r="E87" s="37"/>
      <c r="F87" s="37"/>
      <c r="G87" s="38"/>
    </row>
    <row r="88" spans="1:7" ht="15.75" customHeight="1">
      <c r="A88" s="424"/>
      <c r="B88" s="415"/>
      <c r="C88" s="415"/>
      <c r="D88" s="415"/>
      <c r="E88" s="415"/>
      <c r="F88" s="416"/>
      <c r="G88" s="252"/>
    </row>
    <row r="89" spans="1:7" ht="15.75" customHeight="1">
      <c r="A89" s="424"/>
      <c r="B89" s="415"/>
      <c r="C89" s="415"/>
      <c r="D89" s="415"/>
      <c r="E89" s="415"/>
      <c r="F89" s="415"/>
      <c r="G89" s="416"/>
    </row>
    <row r="90" spans="1:7" ht="15.75" customHeight="1">
      <c r="A90" s="425"/>
      <c r="B90" s="415"/>
      <c r="C90" s="415"/>
      <c r="D90" s="415"/>
      <c r="E90" s="415"/>
      <c r="F90" s="416"/>
      <c r="G90" s="252"/>
    </row>
    <row r="91" spans="1:7" ht="15.75" customHeight="1">
      <c r="A91" s="259"/>
      <c r="B91" s="259"/>
      <c r="C91" s="259"/>
      <c r="D91" s="259"/>
      <c r="E91" s="259"/>
      <c r="F91" s="259"/>
      <c r="G91" s="259"/>
    </row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6">
    <mergeCell ref="A24:A25"/>
    <mergeCell ref="B24:D25"/>
    <mergeCell ref="E24:E25"/>
    <mergeCell ref="F24:F25"/>
    <mergeCell ref="G24:G25"/>
    <mergeCell ref="F41:F42"/>
    <mergeCell ref="G41:G42"/>
    <mergeCell ref="A42:E42"/>
    <mergeCell ref="A43:E43"/>
    <mergeCell ref="A39:E39"/>
    <mergeCell ref="F39:F40"/>
    <mergeCell ref="G39:G40"/>
    <mergeCell ref="A40:E40"/>
    <mergeCell ref="A41:E41"/>
    <mergeCell ref="B26:D26"/>
    <mergeCell ref="B27:D27"/>
    <mergeCell ref="B28:D28"/>
    <mergeCell ref="B29:D29"/>
    <mergeCell ref="A31:E31"/>
    <mergeCell ref="A32:E32"/>
    <mergeCell ref="A30:G30"/>
    <mergeCell ref="A19:B20"/>
    <mergeCell ref="C19:D20"/>
    <mergeCell ref="E19:F20"/>
    <mergeCell ref="G19:G20"/>
    <mergeCell ref="A21:B22"/>
    <mergeCell ref="C21:D22"/>
    <mergeCell ref="G21:G22"/>
    <mergeCell ref="E21:F22"/>
    <mergeCell ref="A23:G23"/>
    <mergeCell ref="C12:G12"/>
    <mergeCell ref="A13:G13"/>
    <mergeCell ref="C14:G14"/>
    <mergeCell ref="C17:D18"/>
    <mergeCell ref="E17:F18"/>
    <mergeCell ref="A12:B12"/>
    <mergeCell ref="A14:B14"/>
    <mergeCell ref="A15:B16"/>
    <mergeCell ref="C15:D16"/>
    <mergeCell ref="E15:F16"/>
    <mergeCell ref="G15:G16"/>
    <mergeCell ref="A17:B18"/>
    <mergeCell ref="A2:E2"/>
    <mergeCell ref="A4:C4"/>
    <mergeCell ref="A6:G6"/>
    <mergeCell ref="C7:D7"/>
    <mergeCell ref="E7:F7"/>
    <mergeCell ref="C8:D9"/>
    <mergeCell ref="G8:G9"/>
    <mergeCell ref="A7:B7"/>
    <mergeCell ref="A10:B11"/>
    <mergeCell ref="C10:D11"/>
    <mergeCell ref="E10:F11"/>
    <mergeCell ref="G10:G11"/>
    <mergeCell ref="A76:G76"/>
    <mergeCell ref="A77:G77"/>
    <mergeCell ref="A78:G78"/>
    <mergeCell ref="A79:G79"/>
    <mergeCell ref="A85:D85"/>
    <mergeCell ref="A86:D86"/>
    <mergeCell ref="A88:F88"/>
    <mergeCell ref="A89:G89"/>
    <mergeCell ref="A90:F90"/>
    <mergeCell ref="A80:G80"/>
    <mergeCell ref="A81:G81"/>
    <mergeCell ref="A82:D82"/>
    <mergeCell ref="E82:G82"/>
    <mergeCell ref="A83:D83"/>
    <mergeCell ref="E83:G86"/>
    <mergeCell ref="A84:D84"/>
    <mergeCell ref="A67:G67"/>
    <mergeCell ref="A68:G68"/>
    <mergeCell ref="A69:G69"/>
    <mergeCell ref="A70:G70"/>
    <mergeCell ref="A71:G71"/>
    <mergeCell ref="A72:G72"/>
    <mergeCell ref="A73:G73"/>
    <mergeCell ref="A74:G74"/>
    <mergeCell ref="A75:G75"/>
    <mergeCell ref="A58:E58"/>
    <mergeCell ref="A59:E59"/>
    <mergeCell ref="A60:E60"/>
    <mergeCell ref="A61:E61"/>
    <mergeCell ref="A62:E62"/>
    <mergeCell ref="A63:G63"/>
    <mergeCell ref="A64:G64"/>
    <mergeCell ref="A65:G65"/>
    <mergeCell ref="A66:G66"/>
    <mergeCell ref="A51:E51"/>
    <mergeCell ref="F52:F53"/>
    <mergeCell ref="G52:G53"/>
    <mergeCell ref="A52:E52"/>
    <mergeCell ref="A53:E53"/>
    <mergeCell ref="A54:E54"/>
    <mergeCell ref="A55:E55"/>
    <mergeCell ref="A56:E56"/>
    <mergeCell ref="A57:E57"/>
    <mergeCell ref="A47:E47"/>
    <mergeCell ref="A48:E48"/>
    <mergeCell ref="A49:E49"/>
    <mergeCell ref="A50:E50"/>
    <mergeCell ref="A44:E44"/>
    <mergeCell ref="A45:E45"/>
    <mergeCell ref="A46:E46"/>
    <mergeCell ref="F33:F34"/>
    <mergeCell ref="G33:G34"/>
    <mergeCell ref="F35:F36"/>
    <mergeCell ref="G35:G36"/>
    <mergeCell ref="A36:E36"/>
    <mergeCell ref="F37:F38"/>
    <mergeCell ref="G37:G38"/>
    <mergeCell ref="A37:E37"/>
    <mergeCell ref="A38:E38"/>
    <mergeCell ref="A34:E34"/>
    <mergeCell ref="A35:E35"/>
    <mergeCell ref="A33:E33"/>
  </mergeCell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35BF01-C7F8-47F2-A896-76857E09A631}">
          <x14:formula1>
            <xm:f>x!$D$46:$D$51</xm:f>
          </x14:formula1>
          <xm:sqref>C7:D7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F10" sqref="F10"/>
    </sheetView>
  </sheetViews>
  <sheetFormatPr baseColWidth="10" defaultColWidth="14.42578125" defaultRowHeight="15" customHeight="1"/>
  <cols>
    <col min="1" max="1" width="8.85546875" customWidth="1"/>
    <col min="2" max="2" width="11.425781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510" t="s">
        <v>256</v>
      </c>
      <c r="B1" s="291"/>
      <c r="C1" s="291"/>
      <c r="D1" s="29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5"/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40" t="s">
        <v>257</v>
      </c>
      <c r="B3" s="40" t="s">
        <v>171</v>
      </c>
      <c r="C3" s="511" t="s">
        <v>258</v>
      </c>
      <c r="D3" s="29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509" t="s">
        <v>260</v>
      </c>
      <c r="D4" s="2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43">
        <f t="shared" ref="A5:A16" si="0">A4+1</f>
        <v>46128</v>
      </c>
      <c r="B5" s="44" t="s">
        <v>261</v>
      </c>
      <c r="C5" s="508" t="s">
        <v>262</v>
      </c>
      <c r="D5" s="29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45">
        <f t="shared" si="0"/>
        <v>46129</v>
      </c>
      <c r="B6" s="46" t="s">
        <v>261</v>
      </c>
      <c r="C6" s="507" t="s">
        <v>263</v>
      </c>
      <c r="D6" s="29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43">
        <f t="shared" si="0"/>
        <v>46130</v>
      </c>
      <c r="B7" s="44" t="s">
        <v>261</v>
      </c>
      <c r="C7" s="508" t="s">
        <v>264</v>
      </c>
      <c r="D7" s="29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45">
        <f t="shared" si="0"/>
        <v>46131</v>
      </c>
      <c r="B8" s="46" t="s">
        <v>261</v>
      </c>
      <c r="C8" s="507" t="s">
        <v>265</v>
      </c>
      <c r="D8" s="29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43">
        <f t="shared" si="0"/>
        <v>46132</v>
      </c>
      <c r="B9" s="44" t="s">
        <v>261</v>
      </c>
      <c r="C9" s="508" t="s">
        <v>266</v>
      </c>
      <c r="D9" s="298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45">
        <f t="shared" si="0"/>
        <v>46133</v>
      </c>
      <c r="B10" s="46" t="s">
        <v>261</v>
      </c>
      <c r="C10" s="507" t="s">
        <v>267</v>
      </c>
      <c r="D10" s="298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43">
        <f t="shared" si="0"/>
        <v>46134</v>
      </c>
      <c r="B11" s="44" t="s">
        <v>261</v>
      </c>
      <c r="C11" s="508" t="s">
        <v>268</v>
      </c>
      <c r="D11" s="298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45">
        <f t="shared" si="0"/>
        <v>46135</v>
      </c>
      <c r="B12" s="46" t="s">
        <v>261</v>
      </c>
      <c r="C12" s="507" t="s">
        <v>269</v>
      </c>
      <c r="D12" s="29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43">
        <f t="shared" si="0"/>
        <v>46136</v>
      </c>
      <c r="B13" s="44" t="s">
        <v>261</v>
      </c>
      <c r="C13" s="508" t="s">
        <v>270</v>
      </c>
      <c r="D13" s="298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45">
        <f t="shared" si="0"/>
        <v>46137</v>
      </c>
      <c r="B14" s="46" t="s">
        <v>261</v>
      </c>
      <c r="C14" s="507" t="s">
        <v>271</v>
      </c>
      <c r="D14" s="298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43">
        <f t="shared" si="0"/>
        <v>46138</v>
      </c>
      <c r="B15" s="44" t="s">
        <v>261</v>
      </c>
      <c r="C15" s="508" t="s">
        <v>272</v>
      </c>
      <c r="D15" s="298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7">
        <f t="shared" si="0"/>
        <v>46139</v>
      </c>
      <c r="B16" s="42" t="s">
        <v>259</v>
      </c>
      <c r="C16" s="509" t="s">
        <v>273</v>
      </c>
      <c r="D16" s="298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9.1406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513" t="s">
        <v>274</v>
      </c>
      <c r="B1" s="272"/>
      <c r="C1" s="272"/>
      <c r="D1" s="27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48"/>
      <c r="B2" s="48"/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49" t="s">
        <v>257</v>
      </c>
      <c r="B3" s="49" t="s">
        <v>171</v>
      </c>
      <c r="C3" s="514" t="s">
        <v>258</v>
      </c>
      <c r="D3" s="29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509" t="s">
        <v>260</v>
      </c>
      <c r="D4" s="2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50">
        <f t="shared" ref="A5:A15" si="0">A4+1</f>
        <v>46128</v>
      </c>
      <c r="B5" s="51" t="s">
        <v>275</v>
      </c>
      <c r="C5" s="515" t="s">
        <v>276</v>
      </c>
      <c r="D5" s="29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52">
        <f t="shared" si="0"/>
        <v>46129</v>
      </c>
      <c r="B6" s="53" t="str">
        <f t="shared" ref="B6:B14" si="1">B5</f>
        <v>Chile</v>
      </c>
      <c r="C6" s="512" t="s">
        <v>277</v>
      </c>
      <c r="D6" s="29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50">
        <f t="shared" si="0"/>
        <v>46130</v>
      </c>
      <c r="B7" s="51" t="str">
        <f t="shared" si="1"/>
        <v>Chile</v>
      </c>
      <c r="C7" s="515" t="s">
        <v>278</v>
      </c>
      <c r="D7" s="29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52">
        <f t="shared" si="0"/>
        <v>46131</v>
      </c>
      <c r="B8" s="53" t="str">
        <f t="shared" si="1"/>
        <v>Chile</v>
      </c>
      <c r="C8" s="512" t="s">
        <v>279</v>
      </c>
      <c r="D8" s="29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54">
        <f t="shared" si="0"/>
        <v>46132</v>
      </c>
      <c r="B9" s="51" t="str">
        <f t="shared" si="1"/>
        <v>Chile</v>
      </c>
      <c r="C9" s="516" t="s">
        <v>280</v>
      </c>
      <c r="D9" s="298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52">
        <f t="shared" si="0"/>
        <v>46133</v>
      </c>
      <c r="B10" s="53" t="str">
        <f t="shared" si="1"/>
        <v>Chile</v>
      </c>
      <c r="C10" s="512" t="s">
        <v>281</v>
      </c>
      <c r="D10" s="298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50">
        <f t="shared" si="0"/>
        <v>46134</v>
      </c>
      <c r="B11" s="51" t="str">
        <f t="shared" si="1"/>
        <v>Chile</v>
      </c>
      <c r="C11" s="515" t="s">
        <v>282</v>
      </c>
      <c r="D11" s="298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52">
        <f t="shared" si="0"/>
        <v>46135</v>
      </c>
      <c r="B12" s="53" t="str">
        <f t="shared" si="1"/>
        <v>Chile</v>
      </c>
      <c r="C12" s="512" t="s">
        <v>283</v>
      </c>
      <c r="D12" s="29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50">
        <f t="shared" si="0"/>
        <v>46136</v>
      </c>
      <c r="B13" s="51" t="str">
        <f t="shared" si="1"/>
        <v>Chile</v>
      </c>
      <c r="C13" s="515" t="s">
        <v>272</v>
      </c>
      <c r="D13" s="298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55">
        <f t="shared" si="0"/>
        <v>46137</v>
      </c>
      <c r="B14" s="53" t="str">
        <f t="shared" si="1"/>
        <v>Chile</v>
      </c>
      <c r="C14" s="512" t="s">
        <v>284</v>
      </c>
      <c r="D14" s="298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47">
        <f t="shared" si="0"/>
        <v>46138</v>
      </c>
      <c r="B15" s="56" t="s">
        <v>259</v>
      </c>
      <c r="C15" s="509" t="s">
        <v>285</v>
      </c>
      <c r="D15" s="298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57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C14:D14"/>
    <mergeCell ref="C15:D15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9.1406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513" t="s">
        <v>274</v>
      </c>
      <c r="B1" s="272"/>
      <c r="C1" s="272"/>
      <c r="D1" s="27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48"/>
      <c r="B2" s="48"/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58" t="s">
        <v>257</v>
      </c>
      <c r="B3" s="58" t="s">
        <v>171</v>
      </c>
      <c r="C3" s="518" t="s">
        <v>258</v>
      </c>
      <c r="D3" s="51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509" t="s">
        <v>260</v>
      </c>
      <c r="D4" s="2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50">
        <f t="shared" ref="A5:A12" si="0">A4+1</f>
        <v>46128</v>
      </c>
      <c r="B5" s="51" t="s">
        <v>286</v>
      </c>
      <c r="C5" s="515" t="s">
        <v>276</v>
      </c>
      <c r="D5" s="29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52">
        <f t="shared" si="0"/>
        <v>46129</v>
      </c>
      <c r="B6" s="53" t="str">
        <f t="shared" ref="B6:B11" si="1">B5</f>
        <v>Dubái</v>
      </c>
      <c r="C6" s="512" t="s">
        <v>287</v>
      </c>
      <c r="D6" s="29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50">
        <f t="shared" si="0"/>
        <v>46130</v>
      </c>
      <c r="B7" s="51" t="str">
        <f t="shared" si="1"/>
        <v>Dubái</v>
      </c>
      <c r="C7" s="515" t="s">
        <v>288</v>
      </c>
      <c r="D7" s="29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52">
        <f t="shared" si="0"/>
        <v>46131</v>
      </c>
      <c r="B8" s="53" t="str">
        <f t="shared" si="1"/>
        <v>Dubái</v>
      </c>
      <c r="C8" s="512" t="s">
        <v>289</v>
      </c>
      <c r="D8" s="29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54">
        <f t="shared" si="0"/>
        <v>46132</v>
      </c>
      <c r="B9" s="51" t="str">
        <f t="shared" si="1"/>
        <v>Dubái</v>
      </c>
      <c r="C9" s="516" t="s">
        <v>290</v>
      </c>
      <c r="D9" s="298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52">
        <f t="shared" si="0"/>
        <v>46133</v>
      </c>
      <c r="B10" s="53" t="str">
        <f t="shared" si="1"/>
        <v>Dubái</v>
      </c>
      <c r="C10" s="512" t="s">
        <v>291</v>
      </c>
      <c r="D10" s="298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50">
        <f t="shared" si="0"/>
        <v>46134</v>
      </c>
      <c r="B11" s="51" t="str">
        <f t="shared" si="1"/>
        <v>Dubái</v>
      </c>
      <c r="C11" s="515" t="s">
        <v>272</v>
      </c>
      <c r="D11" s="298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47">
        <f t="shared" si="0"/>
        <v>46135</v>
      </c>
      <c r="B12" s="59" t="s">
        <v>259</v>
      </c>
      <c r="C12" s="520" t="s">
        <v>273</v>
      </c>
      <c r="D12" s="29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60"/>
      <c r="B13" s="61"/>
      <c r="C13" s="517"/>
      <c r="D13" s="273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60"/>
      <c r="B14" s="61"/>
      <c r="C14" s="517"/>
      <c r="D14" s="273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60"/>
      <c r="B15" s="61"/>
      <c r="C15" s="517"/>
      <c r="D15" s="273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57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C14:D14"/>
    <mergeCell ref="C15:D15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13.57031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510" t="s">
        <v>256</v>
      </c>
      <c r="B1" s="291"/>
      <c r="C1" s="291"/>
      <c r="D1" s="29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5"/>
      <c r="B2" s="5"/>
      <c r="C2" s="5"/>
      <c r="D2" s="5"/>
      <c r="E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62" t="s">
        <v>257</v>
      </c>
      <c r="B3" s="62" t="s">
        <v>171</v>
      </c>
      <c r="C3" s="524" t="s">
        <v>258</v>
      </c>
      <c r="D3" s="519"/>
      <c r="E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>
      <c r="A4" s="41">
        <f>'Conf.CERT'!B5</f>
        <v>46127</v>
      </c>
      <c r="B4" s="63" t="s">
        <v>259</v>
      </c>
      <c r="C4" s="523" t="s">
        <v>292</v>
      </c>
      <c r="D4" s="298"/>
      <c r="E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>
      <c r="A5" s="52">
        <f t="shared" ref="A5:A16" si="0">A4+1</f>
        <v>46128</v>
      </c>
      <c r="B5" s="64" t="s">
        <v>293</v>
      </c>
      <c r="C5" s="525" t="s">
        <v>294</v>
      </c>
      <c r="D5" s="298"/>
      <c r="E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65">
        <f t="shared" si="0"/>
        <v>46129</v>
      </c>
      <c r="B6" s="66" t="s">
        <v>293</v>
      </c>
      <c r="C6" s="526" t="s">
        <v>295</v>
      </c>
      <c r="D6" s="29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>
      <c r="A7" s="52">
        <f t="shared" si="0"/>
        <v>46130</v>
      </c>
      <c r="B7" s="64" t="s">
        <v>293</v>
      </c>
      <c r="C7" s="525" t="s">
        <v>296</v>
      </c>
      <c r="D7" s="298"/>
      <c r="E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>
      <c r="A8" s="65">
        <f t="shared" si="0"/>
        <v>46131</v>
      </c>
      <c r="B8" s="66" t="s">
        <v>293</v>
      </c>
      <c r="C8" s="526" t="s">
        <v>297</v>
      </c>
      <c r="D8" s="298"/>
      <c r="E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>
      <c r="A9" s="67">
        <f t="shared" si="0"/>
        <v>46132</v>
      </c>
      <c r="B9" s="64" t="s">
        <v>293</v>
      </c>
      <c r="C9" s="525" t="s">
        <v>298</v>
      </c>
      <c r="D9" s="298"/>
      <c r="E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>
      <c r="A10" s="65">
        <f t="shared" si="0"/>
        <v>46133</v>
      </c>
      <c r="B10" s="66" t="s">
        <v>293</v>
      </c>
      <c r="C10" s="526" t="s">
        <v>299</v>
      </c>
      <c r="D10" s="298"/>
      <c r="E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>
      <c r="A11" s="68">
        <f t="shared" si="0"/>
        <v>46134</v>
      </c>
      <c r="B11" s="69" t="s">
        <v>300</v>
      </c>
      <c r="C11" s="522" t="s">
        <v>301</v>
      </c>
      <c r="D11" s="298"/>
      <c r="E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70">
        <f t="shared" si="0"/>
        <v>46135</v>
      </c>
      <c r="B12" s="71" t="s">
        <v>300</v>
      </c>
      <c r="C12" s="521" t="s">
        <v>302</v>
      </c>
      <c r="D12" s="29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>
      <c r="A13" s="68">
        <f t="shared" si="0"/>
        <v>46136</v>
      </c>
      <c r="B13" s="69" t="s">
        <v>300</v>
      </c>
      <c r="C13" s="522" t="s">
        <v>303</v>
      </c>
      <c r="D13" s="298"/>
      <c r="E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>
      <c r="A14" s="70">
        <f t="shared" si="0"/>
        <v>46137</v>
      </c>
      <c r="B14" s="71" t="s">
        <v>300</v>
      </c>
      <c r="C14" s="521" t="s">
        <v>304</v>
      </c>
      <c r="D14" s="298"/>
      <c r="E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>
      <c r="A15" s="68">
        <f t="shared" si="0"/>
        <v>46138</v>
      </c>
      <c r="B15" s="69" t="s">
        <v>300</v>
      </c>
      <c r="C15" s="522" t="s">
        <v>305</v>
      </c>
      <c r="D15" s="298"/>
      <c r="E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1">
        <f t="shared" si="0"/>
        <v>46139</v>
      </c>
      <c r="B16" s="63" t="s">
        <v>259</v>
      </c>
      <c r="C16" s="523" t="s">
        <v>285</v>
      </c>
      <c r="D16" s="298"/>
      <c r="E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Conf.CERT</vt:lpstr>
      <vt:lpstr>x</vt:lpstr>
      <vt:lpstr>Fact elec</vt:lpstr>
      <vt:lpstr>Recib</vt:lpstr>
      <vt:lpstr>Asist Med</vt:lpstr>
      <vt:lpstr>MAD</vt:lpstr>
      <vt:lpstr>SCL</vt:lpstr>
      <vt:lpstr>DXB</vt:lpstr>
      <vt:lpstr>WAW</vt:lpstr>
      <vt:lpstr>PAR</vt:lpstr>
      <vt:lpstr>BCN</vt:lpstr>
      <vt:lpstr>VLC</vt:lpstr>
      <vt:lpstr>MLG</vt:lpstr>
      <vt:lpstr>TNF</vt:lpstr>
      <vt:lpstr>PMI</vt:lpstr>
      <vt:lpstr>Tiquete</vt:lpstr>
      <vt:lpstr>Tours</vt:lpstr>
      <vt:lpstr>Contabilidad</vt:lpstr>
      <vt:lpstr>Multiples fechas</vt:lpstr>
      <vt:lpstr>Liquidación</vt:lpstr>
      <vt:lpstr>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Grisales</dc:creator>
  <cp:lastModifiedBy>a1823</cp:lastModifiedBy>
  <cp:lastPrinted>2026-03-20T22:12:05Z</cp:lastPrinted>
  <dcterms:created xsi:type="dcterms:W3CDTF">2023-04-24T17:27:38Z</dcterms:created>
  <dcterms:modified xsi:type="dcterms:W3CDTF">2026-03-20T22:12:14Z</dcterms:modified>
</cp:coreProperties>
</file>